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Junaid Office\Documents\2. Solar RoofTop Final Documents\2. Excel Sheets\"/>
    </mc:Choice>
  </mc:AlternateContent>
  <xr:revisionPtr revIDLastSave="0" documentId="13_ncr:1_{0FA55993-29EF-42E6-8C11-0FB585DEDFE4}" xr6:coauthVersionLast="47" xr6:coauthVersionMax="47" xr10:uidLastSave="{00000000-0000-0000-0000-000000000000}"/>
  <bookViews>
    <workbookView xWindow="-120" yWindow="-120" windowWidth="20730" windowHeight="11160" tabRatio="678" activeTab="2" xr2:uid="{00000000-000D-0000-FFFF-FFFF00000000}"/>
  </bookViews>
  <sheets>
    <sheet name="Print Out Field Staff" sheetId="18" r:id="rId1"/>
    <sheet name="Solar Net Meter Readings" sheetId="15" r:id="rId2"/>
    <sheet name="MeterRead Sheet 1ph &amp; 3ph" sheetId="9" r:id="rId3"/>
    <sheet name="XDO_METADATA" sheetId="6" state="hidden" r:id="rId4"/>
  </sheets>
  <definedNames>
    <definedName name="XDO_?ACNT_ID_1?" localSheetId="2">#REF!</definedName>
    <definedName name="XDO_?ACNT_ID_1?">#REF!</definedName>
    <definedName name="XDO_?AMT_DEP_2?" localSheetId="2">#REF!</definedName>
    <definedName name="XDO_?AMT_DEP_2?">#REF!</definedName>
    <definedName name="XDO_?BAL_GLANCE_1?" localSheetId="2">#REF!</definedName>
    <definedName name="XDO_?BAL_GLANCE_1?">#REF!</definedName>
    <definedName name="XDO_?BL_MONTH_2?" localSheetId="2">#REF!</definedName>
    <definedName name="XDO_?BL_MONTH_2?">#REF!</definedName>
    <definedName name="XDO_?CAP_CHRG_2?" localSheetId="2">#REF!</definedName>
    <definedName name="XDO_?CAP_CHRG_2?">#REF!</definedName>
    <definedName name="XDO_?CATEGORY?" localSheetId="2">#REF!</definedName>
    <definedName name="XDO_?CATEGORY?">#REF!</definedName>
    <definedName name="XDO_?CLOSING_BAL_2?" localSheetId="2">#REF!</definedName>
    <definedName name="XDO_?CLOSING_BAL_2?">#REF!</definedName>
    <definedName name="XDO_?COST_OF_ENERGY_2?" localSheetId="2">#REF!</definedName>
    <definedName name="XDO_?COST_OF_ENERGY_2?">#REF!</definedName>
    <definedName name="XDO_?CURRENT_READ_2?" localSheetId="2">#REF!</definedName>
    <definedName name="XDO_?CURRENT_READ_2?">#REF!</definedName>
    <definedName name="XDO_?CUSTOMER_ID_1?" localSheetId="2">#REF!</definedName>
    <definedName name="XDO_?CUSTOMER_ID_1?">#REF!</definedName>
    <definedName name="XDO_?DIVISION_NAME_1?" localSheetId="2">#REF!</definedName>
    <definedName name="XDO_?DIVISION_NAME_1?">#REF!</definedName>
    <definedName name="XDO_?DP_DT_2?" localSheetId="2">#REF!</definedName>
    <definedName name="XDO_?DP_DT_2?">#REF!</definedName>
    <definedName name="XDO_?DT_CODE?" localSheetId="2">#REF!</definedName>
    <definedName name="XDO_?DT_CODE?">#REF!</definedName>
    <definedName name="XDO_?DT_NAME_1?" localSheetId="2">#REF!</definedName>
    <definedName name="XDO_?DT_NAME_1?">#REF!</definedName>
    <definedName name="XDO_?ED_2?" localSheetId="2">#REF!</definedName>
    <definedName name="XDO_?ED_2?">#REF!</definedName>
    <definedName name="XDO_?ENTITY_NAME_UPR_1?" localSheetId="2">#REF!</definedName>
    <definedName name="XDO_?ENTITY_NAME_UPR_1?">#REF!</definedName>
    <definedName name="XDO_?FEEDER_CODE_1?" localSheetId="2">#REF!</definedName>
    <definedName name="XDO_?FEEDER_CODE_1?">#REF!</definedName>
    <definedName name="XDO_?FLAT_RATE_2?" localSheetId="2">#REF!</definedName>
    <definedName name="XDO_?FLAT_RATE_2?">#REF!</definedName>
    <definedName name="XDO_?INITIAL_READ_2?" localSheetId="2">#REF!</definedName>
    <definedName name="XDO_?INITIAL_READ_2?">#REF!</definedName>
    <definedName name="XDO_?PREV_BAL_2?" localSheetId="2">#REF!</definedName>
    <definedName name="XDO_?PREV_BAL_2?">#REF!</definedName>
    <definedName name="XDO_?REB_CHRG_2?" localSheetId="2">#REF!</definedName>
    <definedName name="XDO_?REB_CHRG_2?">#REF!</definedName>
    <definedName name="XDO_?REGION_1?" localSheetId="2">#REF!</definedName>
    <definedName name="XDO_?REGION_1?">#REF!</definedName>
    <definedName name="XDO_?RS_CD_1?" localSheetId="2">#REF!</definedName>
    <definedName name="XDO_?RS_CD_1?">#REF!</definedName>
    <definedName name="XDO_?SUB_DIVISION_NAME_1?" localSheetId="2">#REF!</definedName>
    <definedName name="XDO_?SUB_DIVISION_NAME_1?">#REF!</definedName>
    <definedName name="XDO_?TOT_AMT_2?" localSheetId="2">#REF!</definedName>
    <definedName name="XDO_?TOT_AMT_2?">#REF!</definedName>
    <definedName name="XDO_?UNITS_CONSUMED_2?" localSheetId="2">#REF!</definedName>
    <definedName name="XDO_?UNITS_CONSUMED_2?">#REF!</definedName>
    <definedName name="XDO_GROUP_?G_3?" localSheetId="2">#REF!</definedName>
    <definedName name="XDO_GROUP_?G_3?">#REF!</definedName>
  </definedNames>
  <calcPr calcId="191029"/>
</workbook>
</file>

<file path=xl/calcChain.xml><?xml version="1.0" encoding="utf-8"?>
<calcChain xmlns="http://schemas.openxmlformats.org/spreadsheetml/2006/main">
  <c r="I6" i="9" l="1"/>
  <c r="I5" i="9"/>
  <c r="I4" i="9"/>
  <c r="I3" i="9"/>
  <c r="C6" i="9"/>
  <c r="C5" i="9"/>
  <c r="C4" i="9"/>
  <c r="C3" i="9"/>
  <c r="C42" i="9"/>
  <c r="D42" i="9"/>
  <c r="C43" i="9"/>
  <c r="D43" i="9"/>
  <c r="C44" i="9"/>
  <c r="D44" i="9"/>
  <c r="C45" i="9"/>
  <c r="D45" i="9"/>
  <c r="C46" i="9"/>
  <c r="D46" i="9"/>
  <c r="C47" i="9"/>
  <c r="D47" i="9"/>
  <c r="C48" i="9"/>
  <c r="D48" i="9"/>
  <c r="C49" i="9"/>
  <c r="D49" i="9"/>
  <c r="C50" i="9"/>
  <c r="D50" i="9"/>
  <c r="C51" i="9"/>
  <c r="D51" i="9"/>
  <c r="C52" i="9"/>
  <c r="D52" i="9"/>
  <c r="D41" i="9"/>
  <c r="C41" i="9"/>
  <c r="C28" i="9"/>
  <c r="D28" i="9"/>
  <c r="C29" i="9"/>
  <c r="D29" i="9"/>
  <c r="C30" i="9"/>
  <c r="D30" i="9"/>
  <c r="C31" i="9"/>
  <c r="D31" i="9"/>
  <c r="C32" i="9"/>
  <c r="D32" i="9"/>
  <c r="C33" i="9"/>
  <c r="D33" i="9"/>
  <c r="C34" i="9"/>
  <c r="D34" i="9"/>
  <c r="C35" i="9"/>
  <c r="D35" i="9"/>
  <c r="C36" i="9"/>
  <c r="D36" i="9"/>
  <c r="C37" i="9"/>
  <c r="D37" i="9"/>
  <c r="C38" i="9"/>
  <c r="D38" i="9"/>
  <c r="D27" i="9"/>
  <c r="C27" i="9"/>
  <c r="D12" i="9"/>
  <c r="C12" i="9"/>
  <c r="C14" i="9"/>
  <c r="D14" i="9"/>
  <c r="C15" i="9"/>
  <c r="D15" i="9"/>
  <c r="C16" i="9"/>
  <c r="D16" i="9"/>
  <c r="C17" i="9"/>
  <c r="D17" i="9"/>
  <c r="C18" i="9"/>
  <c r="D18" i="9"/>
  <c r="C19" i="9"/>
  <c r="D19" i="9"/>
  <c r="C20" i="9"/>
  <c r="D20" i="9"/>
  <c r="C21" i="9"/>
  <c r="D21" i="9"/>
  <c r="C22" i="9"/>
  <c r="D22" i="9"/>
  <c r="C23" i="9"/>
  <c r="D23" i="9"/>
  <c r="C24" i="9"/>
  <c r="D24" i="9"/>
  <c r="D13" i="9"/>
  <c r="C13" i="9"/>
  <c r="G4" i="9" l="1"/>
  <c r="G5" i="9"/>
  <c r="G6" i="9"/>
  <c r="G3" i="9"/>
  <c r="A4" i="9"/>
  <c r="A5" i="9"/>
  <c r="A6" i="9"/>
  <c r="A3" i="9"/>
  <c r="A56" i="9"/>
  <c r="B56" i="9"/>
  <c r="A57" i="9"/>
  <c r="B57" i="9"/>
  <c r="A58" i="9"/>
  <c r="B58" i="9"/>
  <c r="A59" i="9"/>
  <c r="B59" i="9"/>
  <c r="A60" i="9"/>
  <c r="B60" i="9"/>
  <c r="A61" i="9"/>
  <c r="B61" i="9"/>
  <c r="A62" i="9"/>
  <c r="B62" i="9"/>
  <c r="A63" i="9"/>
  <c r="B63" i="9"/>
  <c r="A64" i="9"/>
  <c r="B64" i="9"/>
  <c r="A65" i="9"/>
  <c r="B65" i="9"/>
  <c r="A66" i="9"/>
  <c r="B66" i="9"/>
  <c r="B55" i="9"/>
  <c r="A55" i="9"/>
  <c r="A42" i="9"/>
  <c r="B42" i="9"/>
  <c r="A43" i="9"/>
  <c r="B43" i="9"/>
  <c r="A44" i="9"/>
  <c r="B44" i="9"/>
  <c r="A45" i="9"/>
  <c r="B45" i="9"/>
  <c r="A46" i="9"/>
  <c r="B46" i="9"/>
  <c r="A47" i="9"/>
  <c r="B47" i="9"/>
  <c r="A48" i="9"/>
  <c r="B48" i="9"/>
  <c r="A49" i="9"/>
  <c r="B49" i="9"/>
  <c r="A50" i="9"/>
  <c r="B50" i="9"/>
  <c r="A51" i="9"/>
  <c r="B51" i="9"/>
  <c r="A52" i="9"/>
  <c r="A54" i="9" s="1"/>
  <c r="B52" i="9"/>
  <c r="B54" i="9" s="1"/>
  <c r="B41" i="9"/>
  <c r="A41" i="9"/>
  <c r="A28" i="9"/>
  <c r="B28" i="9"/>
  <c r="A29" i="9"/>
  <c r="B29" i="9"/>
  <c r="A30" i="9"/>
  <c r="B30" i="9"/>
  <c r="A31" i="9"/>
  <c r="B31" i="9"/>
  <c r="A32" i="9"/>
  <c r="B32" i="9"/>
  <c r="A33" i="9"/>
  <c r="B33" i="9"/>
  <c r="A34" i="9"/>
  <c r="B34" i="9"/>
  <c r="A35" i="9"/>
  <c r="B35" i="9"/>
  <c r="A36" i="9"/>
  <c r="B36" i="9"/>
  <c r="A37" i="9"/>
  <c r="B37" i="9"/>
  <c r="A38" i="9"/>
  <c r="A40" i="9" s="1"/>
  <c r="B38" i="9"/>
  <c r="B40" i="9" s="1"/>
  <c r="B27" i="9"/>
  <c r="A27" i="9"/>
  <c r="A13" i="9"/>
  <c r="B13" i="9"/>
  <c r="A14" i="9"/>
  <c r="B14" i="9"/>
  <c r="A15" i="9"/>
  <c r="B15" i="9"/>
  <c r="A16" i="9"/>
  <c r="B16" i="9"/>
  <c r="A17" i="9"/>
  <c r="B17" i="9"/>
  <c r="A18" i="9"/>
  <c r="B18" i="9"/>
  <c r="A19" i="9"/>
  <c r="B19" i="9"/>
  <c r="A20" i="9"/>
  <c r="B20" i="9"/>
  <c r="A21" i="9"/>
  <c r="B21" i="9"/>
  <c r="A22" i="9"/>
  <c r="B22" i="9"/>
  <c r="A23" i="9"/>
  <c r="B23" i="9"/>
  <c r="A24" i="9"/>
  <c r="A26" i="9" s="1"/>
  <c r="B24" i="9"/>
  <c r="B26" i="9" s="1"/>
  <c r="B12" i="9"/>
  <c r="A12" i="9"/>
  <c r="D66" i="9"/>
  <c r="C66" i="9"/>
  <c r="D65" i="9"/>
  <c r="C65" i="9"/>
  <c r="D64" i="9"/>
  <c r="C64" i="9"/>
  <c r="D63" i="9"/>
  <c r="C63" i="9"/>
  <c r="D62" i="9"/>
  <c r="C62" i="9"/>
  <c r="D61" i="9"/>
  <c r="C61" i="9"/>
  <c r="D60" i="9"/>
  <c r="C60" i="9"/>
  <c r="D59" i="9"/>
  <c r="C59" i="9"/>
  <c r="D58" i="9"/>
  <c r="C58" i="9"/>
  <c r="D57" i="9"/>
  <c r="C57" i="9"/>
  <c r="D56" i="9"/>
  <c r="C56" i="9"/>
  <c r="D55" i="9"/>
  <c r="C55" i="9"/>
  <c r="D54" i="9"/>
  <c r="D40" i="9"/>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F30" i="9" l="1"/>
  <c r="F32" i="9"/>
  <c r="E36" i="9"/>
  <c r="E27" i="9"/>
  <c r="G43" i="9"/>
  <c r="G44" i="9"/>
  <c r="G47" i="9"/>
  <c r="G48" i="9"/>
  <c r="G51" i="9"/>
  <c r="G55" i="9"/>
  <c r="G56" i="9"/>
  <c r="G59" i="9"/>
  <c r="G60" i="9"/>
  <c r="G63" i="9"/>
  <c r="G64" i="9"/>
  <c r="G66" i="9"/>
  <c r="G31" i="9"/>
  <c r="G33" i="9"/>
  <c r="G35" i="9"/>
  <c r="F43" i="9"/>
  <c r="F45" i="9"/>
  <c r="F47" i="9"/>
  <c r="F49" i="9"/>
  <c r="F51" i="9"/>
  <c r="F57" i="9"/>
  <c r="F59" i="9"/>
  <c r="F61" i="9"/>
  <c r="F63" i="9"/>
  <c r="F65" i="9"/>
  <c r="E28" i="9"/>
  <c r="F34" i="9"/>
  <c r="F36" i="9"/>
  <c r="G37" i="9"/>
  <c r="E32" i="9"/>
  <c r="F38" i="9"/>
  <c r="F56" i="9"/>
  <c r="G29" i="9"/>
  <c r="G28" i="9"/>
  <c r="E29" i="9"/>
  <c r="F31" i="9"/>
  <c r="G32" i="9"/>
  <c r="E33" i="9"/>
  <c r="F35" i="9"/>
  <c r="G36" i="9"/>
  <c r="E37" i="9"/>
  <c r="G42" i="9"/>
  <c r="F44" i="9"/>
  <c r="G46" i="9"/>
  <c r="F48" i="9"/>
  <c r="G50" i="9"/>
  <c r="F52" i="9"/>
  <c r="G58" i="9"/>
  <c r="F60" i="9"/>
  <c r="G62" i="9"/>
  <c r="F64" i="9"/>
  <c r="G65" i="9"/>
  <c r="C54" i="9"/>
  <c r="E54" i="9" s="1"/>
  <c r="G45" i="9"/>
  <c r="G49" i="9"/>
  <c r="G57" i="9"/>
  <c r="G61" i="9"/>
  <c r="F29" i="9"/>
  <c r="G30" i="9"/>
  <c r="E31" i="9"/>
  <c r="F33" i="9"/>
  <c r="G34" i="9"/>
  <c r="E35" i="9"/>
  <c r="F37" i="9"/>
  <c r="G38" i="9"/>
  <c r="F42" i="9"/>
  <c r="F46" i="9"/>
  <c r="F50" i="9"/>
  <c r="G52" i="9"/>
  <c r="F58" i="9"/>
  <c r="F62" i="9"/>
  <c r="F66" i="9"/>
  <c r="F28" i="9"/>
  <c r="E30" i="9"/>
  <c r="E34" i="9"/>
  <c r="E38" i="9"/>
  <c r="C40" i="9"/>
  <c r="E40" i="9" s="1"/>
  <c r="E58" i="9"/>
  <c r="E61" i="9"/>
  <c r="E64" i="9"/>
  <c r="E65" i="9"/>
  <c r="E66" i="9"/>
  <c r="E55" i="9"/>
  <c r="E56" i="9"/>
  <c r="E57" i="9"/>
  <c r="E59" i="9"/>
  <c r="E60" i="9"/>
  <c r="E62" i="9"/>
  <c r="E63" i="9"/>
  <c r="G41" i="9"/>
  <c r="E42" i="9"/>
  <c r="E43" i="9"/>
  <c r="E47" i="9"/>
  <c r="E49" i="9"/>
  <c r="E50" i="9"/>
  <c r="E52" i="9"/>
  <c r="E41" i="9"/>
  <c r="E44" i="9"/>
  <c r="E45" i="9"/>
  <c r="E46" i="9"/>
  <c r="E48" i="9"/>
  <c r="H48" i="9" s="1"/>
  <c r="E51" i="9"/>
  <c r="C26" i="9"/>
  <c r="D26" i="9"/>
  <c r="G27" i="9" s="1"/>
  <c r="E10" i="15"/>
  <c r="E11" i="15"/>
  <c r="E12" i="15"/>
  <c r="E13" i="15"/>
  <c r="E14" i="15"/>
  <c r="E15" i="15"/>
  <c r="E16" i="15"/>
  <c r="E17" i="15"/>
  <c r="E18" i="15"/>
  <c r="E19" i="15"/>
  <c r="E20" i="15"/>
  <c r="E21" i="15"/>
  <c r="E9" i="15"/>
  <c r="H41" i="9" l="1"/>
  <c r="H34" i="9"/>
  <c r="H33" i="9"/>
  <c r="H31" i="9"/>
  <c r="H49" i="9"/>
  <c r="H28" i="9"/>
  <c r="H29" i="9"/>
  <c r="G39" i="9"/>
  <c r="G53" i="9"/>
  <c r="H66" i="9"/>
  <c r="H37" i="9"/>
  <c r="F55" i="9"/>
  <c r="F67" i="9" s="1"/>
  <c r="G67" i="9"/>
  <c r="E26" i="9"/>
  <c r="H27" i="9" s="1"/>
  <c r="H56" i="9"/>
  <c r="F41" i="9"/>
  <c r="F53" i="9" s="1"/>
  <c r="H32" i="9"/>
  <c r="H45" i="9"/>
  <c r="H50" i="9"/>
  <c r="H42" i="9"/>
  <c r="H60" i="9"/>
  <c r="H55" i="9"/>
  <c r="H61" i="9"/>
  <c r="F27" i="9"/>
  <c r="F39" i="9" s="1"/>
  <c r="H30" i="9"/>
  <c r="H35" i="9"/>
  <c r="H44" i="9"/>
  <c r="H47" i="9"/>
  <c r="H63" i="9"/>
  <c r="H57" i="9"/>
  <c r="H65" i="9"/>
  <c r="H38" i="9"/>
  <c r="H36" i="9"/>
  <c r="H62" i="9"/>
  <c r="H58" i="9"/>
  <c r="H59" i="9"/>
  <c r="H64" i="9"/>
  <c r="H51" i="9"/>
  <c r="H46" i="9"/>
  <c r="H52" i="9"/>
  <c r="H43" i="9"/>
  <c r="E19" i="9"/>
  <c r="E13" i="9"/>
  <c r="E24" i="9"/>
  <c r="E22" i="9"/>
  <c r="E16" i="9"/>
  <c r="E21" i="9"/>
  <c r="E20" i="9"/>
  <c r="E23" i="9"/>
  <c r="E18" i="9"/>
  <c r="E14" i="9"/>
  <c r="E17" i="9"/>
  <c r="E15" i="9"/>
  <c r="E12" i="9"/>
  <c r="J12" i="9"/>
  <c r="K12" i="9"/>
  <c r="H39" i="9" l="1"/>
  <c r="H67" i="9"/>
  <c r="H53" i="9"/>
  <c r="L13" i="9"/>
  <c r="J13" i="9"/>
  <c r="G24" i="9"/>
  <c r="F24" i="9"/>
  <c r="G23" i="9"/>
  <c r="F23" i="9"/>
  <c r="G22" i="9"/>
  <c r="F22" i="9"/>
  <c r="G21" i="9"/>
  <c r="F21" i="9"/>
  <c r="G20" i="9"/>
  <c r="F20" i="9"/>
  <c r="G19" i="9"/>
  <c r="F19" i="9"/>
  <c r="G18" i="9"/>
  <c r="F18" i="9"/>
  <c r="G17" i="9"/>
  <c r="F17" i="9"/>
  <c r="G16" i="9"/>
  <c r="F16" i="9"/>
  <c r="G15" i="9"/>
  <c r="F15" i="9"/>
  <c r="G14" i="9"/>
  <c r="F14" i="9"/>
  <c r="G13" i="9"/>
  <c r="F13" i="9"/>
  <c r="H13" i="9"/>
  <c r="F25" i="9" l="1"/>
  <c r="G25" i="9"/>
  <c r="H24" i="9"/>
  <c r="H23" i="9"/>
  <c r="H22" i="9"/>
  <c r="H21" i="9"/>
  <c r="H20" i="9"/>
  <c r="H19" i="9"/>
  <c r="H18" i="9"/>
  <c r="H17" i="9"/>
  <c r="H16" i="9"/>
  <c r="H15" i="9"/>
  <c r="H14" i="9"/>
  <c r="K13" i="9"/>
  <c r="J14" i="9" s="1"/>
  <c r="K14" i="9" s="1"/>
  <c r="H25" i="9" l="1"/>
  <c r="J15" i="9"/>
  <c r="K15" i="9" s="1"/>
  <c r="J16" i="9" s="1"/>
  <c r="K16" i="9" s="1"/>
  <c r="J17" i="9" s="1"/>
  <c r="K17" i="9" s="1"/>
  <c r="J18" i="9" s="1"/>
  <c r="K18" i="9" s="1"/>
  <c r="J19" i="9" s="1"/>
  <c r="K19" i="9" s="1"/>
  <c r="J20" i="9" s="1"/>
  <c r="K20" i="9" s="1"/>
  <c r="J21" i="9" s="1"/>
  <c r="K21" i="9" s="1"/>
  <c r="J22" i="9" s="1"/>
  <c r="K22" i="9" s="1"/>
  <c r="J23" i="9" s="1"/>
  <c r="K23" i="9" s="1"/>
  <c r="J24" i="9" s="1"/>
  <c r="K24" i="9" s="1"/>
  <c r="M14" i="9"/>
  <c r="L15" i="9" s="1"/>
  <c r="M13" i="9"/>
  <c r="N13" i="9" s="1"/>
  <c r="I13" i="9" l="1"/>
  <c r="L14" i="9"/>
  <c r="N14" i="9" s="1"/>
  <c r="I14" i="9" s="1"/>
  <c r="M24" i="9"/>
  <c r="M26" i="9" s="1"/>
  <c r="M19" i="9"/>
  <c r="L20" i="9" s="1"/>
  <c r="M16" i="9"/>
  <c r="L17" i="9" s="1"/>
  <c r="M18" i="9"/>
  <c r="L19" i="9" s="1"/>
  <c r="M20" i="9"/>
  <c r="M23" i="9"/>
  <c r="L24" i="9" s="1"/>
  <c r="L26" i="9" s="1"/>
  <c r="J26" i="9" s="1"/>
  <c r="M15" i="9"/>
  <c r="M21" i="9"/>
  <c r="L22" i="9" s="1"/>
  <c r="M17" i="9"/>
  <c r="L18" i="9" s="1"/>
  <c r="M22" i="9"/>
  <c r="L23" i="9" s="1"/>
  <c r="L27" i="9" l="1"/>
  <c r="K26" i="9"/>
  <c r="N23" i="9"/>
  <c r="N19" i="9"/>
  <c r="N24" i="9"/>
  <c r="N18" i="9"/>
  <c r="N17" i="9"/>
  <c r="N22" i="9"/>
  <c r="L16" i="9"/>
  <c r="N16" i="9" s="1"/>
  <c r="N15" i="9"/>
  <c r="N20" i="9"/>
  <c r="L21" i="9"/>
  <c r="N21" i="9" s="1"/>
  <c r="J27" i="9" l="1"/>
  <c r="K27" i="9" s="1"/>
  <c r="J28" i="9" s="1"/>
  <c r="K28" i="9" s="1"/>
  <c r="J29" i="9" s="1"/>
  <c r="K29" i="9" s="1"/>
  <c r="J30" i="9" s="1"/>
  <c r="K30" i="9" s="1"/>
  <c r="J31" i="9" s="1"/>
  <c r="K31" i="9" s="1"/>
  <c r="J32" i="9" s="1"/>
  <c r="K32" i="9" s="1"/>
  <c r="J33" i="9" s="1"/>
  <c r="K33" i="9" s="1"/>
  <c r="J34" i="9" s="1"/>
  <c r="K34" i="9" s="1"/>
  <c r="J35" i="9" s="1"/>
  <c r="K35" i="9" s="1"/>
  <c r="J36" i="9" s="1"/>
  <c r="K36" i="9" s="1"/>
  <c r="J37" i="9" s="1"/>
  <c r="K37" i="9" s="1"/>
  <c r="J38" i="9" s="1"/>
  <c r="K38" i="9" s="1"/>
  <c r="N25" i="9"/>
  <c r="I24" i="9"/>
  <c r="I15" i="9"/>
  <c r="I21" i="9"/>
  <c r="I20" i="9"/>
  <c r="I17" i="9"/>
  <c r="I23" i="9"/>
  <c r="I19" i="9"/>
  <c r="I16" i="9"/>
  <c r="I22" i="9"/>
  <c r="I18" i="9"/>
  <c r="M31" i="9" l="1"/>
  <c r="L32" i="9" s="1"/>
  <c r="M30" i="9"/>
  <c r="L31" i="9" s="1"/>
  <c r="M34" i="9"/>
  <c r="L35" i="9" s="1"/>
  <c r="M28" i="9"/>
  <c r="M33" i="9"/>
  <c r="M29" i="9"/>
  <c r="L30" i="9" s="1"/>
  <c r="M38" i="9"/>
  <c r="M40" i="9" s="1"/>
  <c r="M35" i="9"/>
  <c r="M36" i="9"/>
  <c r="L37" i="9" s="1"/>
  <c r="M32" i="9"/>
  <c r="L33" i="9" s="1"/>
  <c r="M37" i="9"/>
  <c r="M27" i="9"/>
  <c r="N31" i="9" l="1"/>
  <c r="N30" i="9"/>
  <c r="N32" i="9"/>
  <c r="L28" i="9"/>
  <c r="N28" i="9" s="1"/>
  <c r="N27" i="9"/>
  <c r="L34" i="9"/>
  <c r="N34" i="9" s="1"/>
  <c r="N33" i="9"/>
  <c r="L38" i="9"/>
  <c r="N37" i="9"/>
  <c r="L36" i="9"/>
  <c r="N36" i="9" s="1"/>
  <c r="N35" i="9"/>
  <c r="L29" i="9"/>
  <c r="N29" i="9" s="1"/>
  <c r="K40" i="9"/>
  <c r="L41" i="9"/>
  <c r="I34" i="9" l="1"/>
  <c r="N38" i="9"/>
  <c r="I38" i="9" s="1"/>
  <c r="L40" i="9"/>
  <c r="J40" i="9" s="1"/>
  <c r="J41" i="9"/>
  <c r="K41" i="9" s="1"/>
  <c r="J42" i="9" s="1"/>
  <c r="K42" i="9" s="1"/>
  <c r="J43" i="9" s="1"/>
  <c r="K43" i="9" s="1"/>
  <c r="J44" i="9" s="1"/>
  <c r="K44" i="9" s="1"/>
  <c r="J45" i="9" s="1"/>
  <c r="K45" i="9" s="1"/>
  <c r="J46" i="9" s="1"/>
  <c r="K46" i="9" s="1"/>
  <c r="J47" i="9" s="1"/>
  <c r="K47" i="9" s="1"/>
  <c r="J48" i="9" s="1"/>
  <c r="K48" i="9" s="1"/>
  <c r="J49" i="9" s="1"/>
  <c r="K49" i="9" s="1"/>
  <c r="J50" i="9" s="1"/>
  <c r="K50" i="9" s="1"/>
  <c r="J51" i="9" s="1"/>
  <c r="K51" i="9" s="1"/>
  <c r="J52" i="9" s="1"/>
  <c r="K52" i="9" s="1"/>
  <c r="I32" i="9"/>
  <c r="I28" i="9"/>
  <c r="I29" i="9"/>
  <c r="I27" i="9"/>
  <c r="I31" i="9"/>
  <c r="I30" i="9"/>
  <c r="I33" i="9"/>
  <c r="I36" i="9"/>
  <c r="I37" i="9"/>
  <c r="I35" i="9"/>
  <c r="M41" i="9" l="1"/>
  <c r="L42" i="9" s="1"/>
  <c r="N39" i="9"/>
  <c r="M45" i="9"/>
  <c r="M46" i="9"/>
  <c r="L47" i="9" s="1"/>
  <c r="M44" i="9"/>
  <c r="L45" i="9" s="1"/>
  <c r="M51" i="9"/>
  <c r="M47" i="9"/>
  <c r="M49" i="9"/>
  <c r="L50" i="9" s="1"/>
  <c r="M42" i="9"/>
  <c r="L43" i="9" s="1"/>
  <c r="M48" i="9"/>
  <c r="M52" i="9"/>
  <c r="M54" i="9" s="1"/>
  <c r="M50" i="9"/>
  <c r="L51" i="9" s="1"/>
  <c r="M43" i="9"/>
  <c r="L44" i="9" s="1"/>
  <c r="N44" i="9" l="1"/>
  <c r="N41" i="9"/>
  <c r="I41" i="9" s="1"/>
  <c r="N42" i="9"/>
  <c r="L55" i="9"/>
  <c r="K54" i="9"/>
  <c r="L48" i="9"/>
  <c r="N48" i="9" s="1"/>
  <c r="N47" i="9"/>
  <c r="N50" i="9"/>
  <c r="L49" i="9"/>
  <c r="N49" i="9" s="1"/>
  <c r="N51" i="9"/>
  <c r="L52" i="9"/>
  <c r="N43" i="9"/>
  <c r="L46" i="9"/>
  <c r="N46" i="9" s="1"/>
  <c r="N45" i="9"/>
  <c r="I42" i="9" l="1"/>
  <c r="I45" i="9"/>
  <c r="I44" i="9"/>
  <c r="I46" i="9"/>
  <c r="I48" i="9"/>
  <c r="I51" i="9"/>
  <c r="J55" i="9"/>
  <c r="K55" i="9" s="1"/>
  <c r="J56" i="9" s="1"/>
  <c r="K56" i="9" s="1"/>
  <c r="J57" i="9" s="1"/>
  <c r="K57" i="9" s="1"/>
  <c r="J58" i="9" s="1"/>
  <c r="K58" i="9" s="1"/>
  <c r="J59" i="9" s="1"/>
  <c r="K59" i="9" s="1"/>
  <c r="J60" i="9" s="1"/>
  <c r="K60" i="9" s="1"/>
  <c r="J61" i="9" s="1"/>
  <c r="K61" i="9" s="1"/>
  <c r="J62" i="9" s="1"/>
  <c r="K62" i="9" s="1"/>
  <c r="J63" i="9" s="1"/>
  <c r="K63" i="9" s="1"/>
  <c r="J64" i="9" s="1"/>
  <c r="K64" i="9" s="1"/>
  <c r="J65" i="9" s="1"/>
  <c r="K65" i="9" s="1"/>
  <c r="J66" i="9" s="1"/>
  <c r="K66" i="9" s="1"/>
  <c r="M66" i="9" s="1"/>
  <c r="I47" i="9"/>
  <c r="I49" i="9"/>
  <c r="I43" i="9"/>
  <c r="I50" i="9"/>
  <c r="N52" i="9"/>
  <c r="N53" i="9" s="1"/>
  <c r="L54" i="9"/>
  <c r="J54" i="9" s="1"/>
  <c r="M61" i="9" l="1"/>
  <c r="L62" i="9" s="1"/>
  <c r="M57" i="9"/>
  <c r="L58" i="9" s="1"/>
  <c r="M59" i="9"/>
  <c r="L60" i="9" s="1"/>
  <c r="M56" i="9"/>
  <c r="L57" i="9" s="1"/>
  <c r="M63" i="9"/>
  <c r="M55" i="9"/>
  <c r="L56" i="9" s="1"/>
  <c r="M58" i="9"/>
  <c r="L59" i="9" s="1"/>
  <c r="M64" i="9"/>
  <c r="L65" i="9" s="1"/>
  <c r="M62" i="9"/>
  <c r="L63" i="9" s="1"/>
  <c r="I52" i="9"/>
  <c r="M65" i="9"/>
  <c r="L66" i="9" s="1"/>
  <c r="N66" i="9" s="1"/>
  <c r="M60" i="9"/>
  <c r="L61" i="9" s="1"/>
  <c r="N61" i="9" l="1"/>
  <c r="N57" i="9"/>
  <c r="N55" i="9"/>
  <c r="I55" i="9" s="1"/>
  <c r="N59" i="9"/>
  <c r="N58" i="9"/>
  <c r="N56" i="9"/>
  <c r="N63" i="9"/>
  <c r="L64" i="9"/>
  <c r="N64" i="9" s="1"/>
  <c r="N65" i="9"/>
  <c r="N62" i="9"/>
  <c r="N60" i="9"/>
  <c r="I56" i="9" l="1"/>
  <c r="I58" i="9"/>
  <c r="I57" i="9"/>
  <c r="I59" i="9"/>
  <c r="I60" i="9"/>
  <c r="I65" i="9"/>
  <c r="I66" i="9"/>
  <c r="N67" i="9"/>
  <c r="I64" i="9"/>
  <c r="I62" i="9"/>
  <c r="I61" i="9"/>
  <c r="I63" i="9"/>
</calcChain>
</file>

<file path=xl/sharedStrings.xml><?xml version="1.0" encoding="utf-8"?>
<sst xmlns="http://schemas.openxmlformats.org/spreadsheetml/2006/main" count="144" uniqueCount="87">
  <si>
    <t>Version</t>
  </si>
  <si>
    <t>ARU-dbdrv</t>
  </si>
  <si>
    <t>Extractor Version</t>
  </si>
  <si>
    <t>Template Code</t>
  </si>
  <si>
    <t>Template Type</t>
  </si>
  <si>
    <t>TYPE_EXCEL_TEMPLATE</t>
  </si>
  <si>
    <t>Preprocess XSLT File</t>
  </si>
  <si>
    <t>Last Modified Date</t>
  </si>
  <si>
    <t>Last Modified By</t>
  </si>
  <si>
    <t>Data Constraints:</t>
  </si>
  <si>
    <t>Month</t>
  </si>
  <si>
    <t>March</t>
  </si>
  <si>
    <t>April</t>
  </si>
  <si>
    <t>May</t>
  </si>
  <si>
    <t>June</t>
  </si>
  <si>
    <t>July</t>
  </si>
  <si>
    <t>August</t>
  </si>
  <si>
    <t>September</t>
  </si>
  <si>
    <t>October</t>
  </si>
  <si>
    <t>November</t>
  </si>
  <si>
    <t>December</t>
  </si>
  <si>
    <t>January</t>
  </si>
  <si>
    <t>February</t>
  </si>
  <si>
    <t>Start Read on Bill</t>
  </si>
  <si>
    <t>End Read on Bill</t>
  </si>
  <si>
    <t>Year</t>
  </si>
  <si>
    <t>A</t>
  </si>
  <si>
    <t>C</t>
  </si>
  <si>
    <t>D</t>
  </si>
  <si>
    <t>J</t>
  </si>
  <si>
    <t>Import Reading (KWH)</t>
  </si>
  <si>
    <t>Export Reading (KWH)</t>
  </si>
  <si>
    <t>B</t>
  </si>
  <si>
    <t>Net Reading / Units Consumed on Bill (to be billed)</t>
  </si>
  <si>
    <t>Input From Field Staff</t>
  </si>
  <si>
    <t>Units Banked/ Saved/ Credit to Utility by Consumer</t>
  </si>
  <si>
    <t>upload to CCB/ MDM/ Billing Part</t>
  </si>
  <si>
    <t>Calculation Part</t>
  </si>
  <si>
    <t xml:space="preserve"> Net Reading (KWh) at the end of Month</t>
  </si>
  <si>
    <t>L</t>
  </si>
  <si>
    <t>Actual units Imported for the month (KWh)</t>
  </si>
  <si>
    <t>Actual Units Exported for the Month (KWh)</t>
  </si>
  <si>
    <t>*E = C - D</t>
  </si>
  <si>
    <t xml:space="preserve">* Net reading is also available on 1 Ph and 3 ph meers with Net Meter Register. </t>
  </si>
  <si>
    <t>**F</t>
  </si>
  <si>
    <t>**G</t>
  </si>
  <si>
    <t>Net Units Import (+)/ Export (-) for the month</t>
  </si>
  <si>
    <t>**I</t>
  </si>
  <si>
    <t>** Difference between reading of Current month and Previous Month.</t>
  </si>
  <si>
    <t>Start Read</t>
  </si>
  <si>
    <t>End Read</t>
  </si>
  <si>
    <t>K</t>
  </si>
  <si>
    <t>M</t>
  </si>
  <si>
    <t>N</t>
  </si>
  <si>
    <t>O</t>
  </si>
  <si>
    <t>Total for the year</t>
  </si>
  <si>
    <t>IMPORT READING ON METER  (+)</t>
  </si>
  <si>
    <t>EXPORT READING ON METER (-)</t>
  </si>
  <si>
    <t>NET READING ON METER                               (IMPORT - EXPORT);                            (+ or - VALUE) *</t>
  </si>
  <si>
    <t>*C = A - B</t>
  </si>
  <si>
    <t>Demo Read for Billing sub calc</t>
  </si>
  <si>
    <t>The Below Print out be given to Field Staff to record monthly Solar Net Meter Readings</t>
  </si>
  <si>
    <t>31st March reading on net meter not on bill will serve as Initial Reading at the start of settlement period i.e. FY</t>
  </si>
  <si>
    <t>Enter IMPORT READING ON METER  (+)</t>
  </si>
  <si>
    <t xml:space="preserve">NET READING ON METER                               (IMPORT - EXPORT)                           </t>
  </si>
  <si>
    <t xml:space="preserve">Solar Rooftop Meter Reading and Calculation Sheet for Consumers with  Single phase and 3 Phase  Net Meters </t>
  </si>
  <si>
    <t>Consumer ID:</t>
  </si>
  <si>
    <t>____________________</t>
  </si>
  <si>
    <t>DT Code:</t>
  </si>
  <si>
    <t>_________________________</t>
  </si>
  <si>
    <t>Consumer Name</t>
  </si>
  <si>
    <t>DT Code/Name:</t>
  </si>
  <si>
    <t>Net Meter Serial No. and Make:</t>
  </si>
  <si>
    <t>* Net meter reading can be taken from the meter itself (available on meter) or can be calculated manually by subtracting Export from Import and it can have positive as well as negative values. The Difference between the Net reading of Current Bill Month and Previous Month  will  decide wheather units are Imported (+) or Exported (-) for the current billed month. In case of import , units will be billed as per tariff and rate code and in case of export the consumer will be billed on MCG (detailed calc on next sheet)</t>
  </si>
  <si>
    <t xml:space="preserve">Consumer ID </t>
  </si>
  <si>
    <t>Feeder Code/Name</t>
  </si>
  <si>
    <t>Rate Code:</t>
  </si>
  <si>
    <t>Enter EXPORT READING ON METER                            (-)</t>
  </si>
  <si>
    <t>JAKEDA Sanction Details (optional)</t>
  </si>
  <si>
    <t>METER READING SHEET FOR SOLAR ROOFTOP CONSUMERS                                                                                                                                      (NET METER READINGS IMPORT/EXPORT ENTRY SHEET)</t>
  </si>
  <si>
    <t>Solar RTS Capacity (KWp)</t>
  </si>
  <si>
    <t>(this excel workbook to be maintained for every roof top solar consumer by Billing Engineer at the SDO after taking readings from field staff;)                                                                                                                                                                                                                                                                 (for any issues contact Data Centre; AE Junaid 9797828459; AE Suhail Wani 7006947313; JE Malik Kowser 7006794967 )</t>
  </si>
  <si>
    <t>xxxx</t>
  </si>
  <si>
    <t>1.0 (Domestic)</t>
  </si>
  <si>
    <t>CASE I: NET YEARLY IMPORT</t>
  </si>
  <si>
    <t>CASE II: NET YEARLY EXPORT (UNITS BANKED/CREDIT TO UTILITY RESET TO ZERO IN THE NEXT ASSESSMENT YEAR)</t>
  </si>
  <si>
    <t>CASE III: NET YEARLY IMPORT (UNITS BANKED/CREDIT IN LAST MONTH OF ASSESSMENY YEAR TO UTILITY RESET TO ZERO IN THE FOLLOWING ASSESSMENT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</si>
</sst>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amily val="2"/>
    </font>
    <font>
      <sz val="11"/>
      <color theme="1"/>
      <name val="Calibri"/>
      <family val="2"/>
      <scheme val="minor"/>
    </font>
    <font>
      <b/>
      <sz val="10"/>
      <name val="Times New Roman"/>
      <family val="1"/>
    </font>
    <font>
      <sz val="10"/>
      <name val="Times New Roman"/>
      <family val="1"/>
    </font>
    <font>
      <sz val="11"/>
      <name val="Calibri"/>
      <family val="2"/>
    </font>
    <font>
      <b/>
      <sz val="11"/>
      <name val="Calibri"/>
      <family val="2"/>
    </font>
    <font>
      <b/>
      <i/>
      <u/>
      <sz val="11"/>
      <name val="Calibri"/>
      <family val="2"/>
    </font>
    <font>
      <b/>
      <sz val="9"/>
      <name val="Calibri"/>
      <family val="2"/>
    </font>
    <font>
      <b/>
      <sz val="10"/>
      <name val="Calibri"/>
      <family val="2"/>
    </font>
    <font>
      <b/>
      <sz val="12"/>
      <name val="Calibri"/>
      <family val="2"/>
    </font>
    <font>
      <sz val="11"/>
      <color rgb="FF000000"/>
      <name val="Calibri"/>
      <family val="2"/>
    </font>
    <font>
      <b/>
      <sz val="11"/>
      <color rgb="FF000000"/>
      <name val="Calibri"/>
      <family val="2"/>
    </font>
    <font>
      <sz val="12"/>
      <color rgb="FF000000"/>
      <name val="Calibri"/>
      <family val="2"/>
    </font>
    <font>
      <sz val="8"/>
      <name val="Calibri"/>
      <family val="2"/>
    </font>
    <font>
      <b/>
      <sz val="12.5"/>
      <name val="Calibri"/>
      <family val="2"/>
    </font>
    <font>
      <b/>
      <i/>
      <sz val="12"/>
      <color theme="1"/>
      <name val="Calibri"/>
      <family val="2"/>
      <scheme val="minor"/>
    </font>
    <font>
      <b/>
      <sz val="12"/>
      <color rgb="FF000000"/>
      <name val="Calibri"/>
      <family val="2"/>
    </font>
    <font>
      <b/>
      <i/>
      <u/>
      <sz val="14"/>
      <name val="Calibri"/>
      <family val="2"/>
    </font>
    <font>
      <b/>
      <sz val="14"/>
      <name val="Calibri"/>
      <family val="2"/>
    </font>
  </fonts>
  <fills count="12">
    <fill>
      <patternFill patternType="none"/>
    </fill>
    <fill>
      <patternFill patternType="gray125"/>
    </fill>
    <fill>
      <patternFill patternType="none"/>
    </fill>
    <fill>
      <patternFill patternType="solid">
        <fgColor rgb="FFC0C0C0"/>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249977111117893"/>
        <bgColor indexed="64"/>
      </patternFill>
    </fill>
  </fills>
  <borders count="60">
    <border>
      <left/>
      <right/>
      <top/>
      <bottom/>
      <diagonal/>
    </border>
    <border>
      <left style="thin">
        <color rgb="FF000000"/>
      </left>
      <right style="thin">
        <color rgb="FF000000"/>
      </right>
      <top style="thin">
        <color rgb="FF000000"/>
      </top>
      <bottom style="thin">
        <color rgb="FF000000"/>
      </bottom>
      <diagonal/>
    </border>
    <border diagonalUp="1" diagonalDown="1">
      <left/>
      <right/>
      <top/>
      <bottom/>
      <diagonal/>
    </border>
    <border diagonalUp="1" diagonalDown="1">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medium">
        <color auto="1"/>
      </bottom>
      <diagonal/>
    </border>
    <border diagonalUp="1" diagonalDown="1">
      <left/>
      <right style="thin">
        <color auto="1"/>
      </right>
      <top style="medium">
        <color auto="1"/>
      </top>
      <bottom style="medium">
        <color auto="1"/>
      </bottom>
      <diagonal/>
    </border>
    <border diagonalUp="1" diagonalDown="1">
      <left/>
      <right style="thin">
        <color auto="1"/>
      </right>
      <top style="medium">
        <color auto="1"/>
      </top>
      <bottom/>
      <diagonal/>
    </border>
    <border diagonalUp="1" diagonalDown="1">
      <left style="thin">
        <color auto="1"/>
      </left>
      <right style="thin">
        <color auto="1"/>
      </right>
      <top/>
      <bottom style="thin">
        <color auto="1"/>
      </bottom>
      <diagonal/>
    </border>
    <border diagonalUp="1" diagonalDown="1">
      <left/>
      <right style="thin">
        <color auto="1"/>
      </right>
      <top/>
      <bottom style="medium">
        <color auto="1"/>
      </bottom>
      <diagonal/>
    </border>
    <border diagonalUp="1" diagonalDown="1">
      <left style="thin">
        <color auto="1"/>
      </left>
      <right style="thin">
        <color auto="1"/>
      </right>
      <top/>
      <bottom style="medium">
        <color auto="1"/>
      </bottom>
      <diagonal/>
    </border>
    <border diagonalUp="1" diagonalDown="1">
      <left style="thin">
        <color auto="1"/>
      </left>
      <right style="thin">
        <color auto="1"/>
      </right>
      <top style="medium">
        <color auto="1"/>
      </top>
      <bottom/>
      <diagonal/>
    </border>
    <border diagonalUp="1" diagonalDown="1">
      <left style="medium">
        <color auto="1"/>
      </left>
      <right/>
      <top style="medium">
        <color auto="1"/>
      </top>
      <bottom style="medium">
        <color auto="1"/>
      </bottom>
      <diagonal/>
    </border>
    <border diagonalUp="1" diagonalDown="1">
      <left style="thin">
        <color auto="1"/>
      </left>
      <right/>
      <top style="medium">
        <color auto="1"/>
      </top>
      <bottom/>
      <diagonal/>
    </border>
    <border diagonalUp="1" diagonalDown="1">
      <left style="thin">
        <color auto="1"/>
      </left>
      <right style="medium">
        <color auto="1"/>
      </right>
      <top style="medium">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Up="1" diagonalDown="1">
      <left style="thin">
        <color auto="1"/>
      </left>
      <right style="medium">
        <color indexed="64"/>
      </right>
      <top/>
      <bottom style="medium">
        <color auto="1"/>
      </bottom>
      <diagonal/>
    </border>
    <border diagonalUp="1" diagonalDown="1">
      <left style="thin">
        <color auto="1"/>
      </left>
      <right style="medium">
        <color indexed="64"/>
      </right>
      <top/>
      <bottom style="thin">
        <color auto="1"/>
      </bottom>
      <diagonal/>
    </border>
    <border diagonalUp="1" diagonalDown="1">
      <left style="thin">
        <color auto="1"/>
      </left>
      <right style="medium">
        <color indexed="64"/>
      </right>
      <top style="thin">
        <color auto="1"/>
      </top>
      <bottom style="thin">
        <color auto="1"/>
      </bottom>
      <diagonal/>
    </border>
    <border diagonalUp="1" diagonalDown="1">
      <left style="thin">
        <color auto="1"/>
      </left>
      <right style="medium">
        <color indexed="64"/>
      </right>
      <top style="thin">
        <color auto="1"/>
      </top>
      <bottom style="medium">
        <color indexed="64"/>
      </bottom>
      <diagonal/>
    </border>
    <border>
      <left/>
      <right style="medium">
        <color indexed="64"/>
      </right>
      <top style="medium">
        <color indexed="64"/>
      </top>
      <bottom style="medium">
        <color auto="1"/>
      </bottom>
      <diagonal/>
    </border>
    <border>
      <left style="medium">
        <color indexed="64"/>
      </left>
      <right style="thin">
        <color auto="1"/>
      </right>
      <top/>
      <bottom style="medium">
        <color auto="1"/>
      </bottom>
      <diagonal/>
    </border>
    <border>
      <left/>
      <right style="medium">
        <color indexed="64"/>
      </right>
      <top/>
      <bottom style="medium">
        <color auto="1"/>
      </bottom>
      <diagonal/>
    </border>
    <border diagonalUp="1" diagonalDown="1">
      <left/>
      <right style="thin">
        <color auto="1"/>
      </right>
      <top/>
      <bottom style="thin">
        <color auto="1"/>
      </bottom>
      <diagonal/>
    </border>
    <border diagonalUp="1" diagonalDown="1">
      <left/>
      <right style="thin">
        <color auto="1"/>
      </right>
      <top style="thin">
        <color auto="1"/>
      </top>
      <bottom style="thin">
        <color auto="1"/>
      </bottom>
      <diagonal/>
    </border>
    <border diagonalUp="1" diagonalDown="1">
      <left/>
      <right style="thin">
        <color auto="1"/>
      </right>
      <top style="thin">
        <color auto="1"/>
      </top>
      <bottom style="medium">
        <color auto="1"/>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diagonalDown="1">
      <left/>
      <right/>
      <top style="medium">
        <color auto="1"/>
      </top>
      <bottom style="medium">
        <color auto="1"/>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style="thin">
        <color indexed="64"/>
      </bottom>
      <diagonal/>
    </border>
    <border>
      <left style="thin">
        <color auto="1"/>
      </left>
      <right style="thin">
        <color auto="1"/>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2" borderId="0"/>
    <xf numFmtId="0" fontId="1" fillId="2" borderId="0"/>
    <xf numFmtId="0" fontId="10" fillId="2" borderId="0"/>
  </cellStyleXfs>
  <cellXfs count="167">
    <xf numFmtId="0" fontId="4" fillId="2" borderId="2" xfId="0" applyNumberFormat="1" applyFont="1" applyFill="1" applyBorder="1" applyAlignment="1" applyProtection="1"/>
    <xf numFmtId="0" fontId="4" fillId="2" borderId="2" xfId="0" applyNumberFormat="1" applyFont="1" applyFill="1" applyBorder="1" applyAlignment="1" applyProtection="1"/>
    <xf numFmtId="0" fontId="2" fillId="3" borderId="1" xfId="0" applyNumberFormat="1" applyFont="1" applyFill="1" applyBorder="1" applyAlignment="1" applyProtection="1"/>
    <xf numFmtId="0" fontId="3" fillId="3" borderId="1" xfId="0" applyNumberFormat="1" applyFont="1" applyFill="1" applyBorder="1" applyAlignment="1" applyProtection="1"/>
    <xf numFmtId="0" fontId="2" fillId="2" borderId="0" xfId="0" applyNumberFormat="1" applyFont="1" applyFill="1" applyBorder="1" applyAlignment="1" applyProtection="1"/>
    <xf numFmtId="0" fontId="3" fillId="2" borderId="0" xfId="0" applyNumberFormat="1" applyFont="1" applyFill="1" applyBorder="1" applyAlignment="1" applyProtection="1"/>
    <xf numFmtId="0" fontId="3" fillId="3" borderId="1" xfId="0" applyNumberFormat="1" applyFont="1" applyFill="1" applyBorder="1" applyAlignment="1" applyProtection="1">
      <alignment wrapText="1"/>
    </xf>
    <xf numFmtId="0" fontId="3" fillId="3" borderId="1" xfId="0" applyNumberFormat="1" applyFont="1" applyFill="1" applyBorder="1" applyAlignment="1" applyProtection="1"/>
    <xf numFmtId="15" fontId="3" fillId="3" borderId="1" xfId="0" applyNumberFormat="1" applyFont="1" applyFill="1" applyBorder="1" applyAlignment="1" applyProtection="1">
      <alignment horizontal="left"/>
    </xf>
    <xf numFmtId="0" fontId="4" fillId="2" borderId="2" xfId="0" applyNumberFormat="1" applyFont="1" applyFill="1" applyBorder="1" applyAlignment="1" applyProtection="1">
      <alignment wrapText="1"/>
    </xf>
    <xf numFmtId="0" fontId="4" fillId="2" borderId="2" xfId="0" applyNumberFormat="1" applyFont="1" applyFill="1" applyBorder="1" applyAlignment="1" applyProtection="1"/>
    <xf numFmtId="1" fontId="4" fillId="5" borderId="3" xfId="0" applyNumberFormat="1" applyFont="1" applyFill="1" applyBorder="1" applyAlignment="1" applyProtection="1">
      <alignment horizontal="center" vertical="center"/>
    </xf>
    <xf numFmtId="1" fontId="4" fillId="5" borderId="4" xfId="0" applyNumberFormat="1" applyFont="1" applyFill="1" applyBorder="1" applyAlignment="1" applyProtection="1">
      <alignment horizontal="center" vertical="center"/>
    </xf>
    <xf numFmtId="1" fontId="4" fillId="5" borderId="18" xfId="0" applyNumberFormat="1" applyFont="1" applyFill="1" applyBorder="1" applyAlignment="1" applyProtection="1">
      <alignment horizontal="center" vertical="center"/>
    </xf>
    <xf numFmtId="1" fontId="4" fillId="6" borderId="3" xfId="0" applyNumberFormat="1" applyFont="1" applyFill="1" applyBorder="1" applyAlignment="1" applyProtection="1">
      <alignment horizontal="center" vertical="center"/>
    </xf>
    <xf numFmtId="1" fontId="4" fillId="6" borderId="4" xfId="0" applyNumberFormat="1" applyFont="1" applyFill="1" applyBorder="1" applyAlignment="1" applyProtection="1">
      <alignment horizontal="center" vertical="center"/>
    </xf>
    <xf numFmtId="0" fontId="6" fillId="5" borderId="9" xfId="0" applyNumberFormat="1" applyFont="1" applyFill="1" applyBorder="1" applyAlignment="1" applyProtection="1">
      <alignment horizontal="center" vertical="center" wrapText="1"/>
    </xf>
    <xf numFmtId="0" fontId="6" fillId="4" borderId="8"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6" fillId="6" borderId="9" xfId="0" applyNumberFormat="1" applyFont="1" applyFill="1" applyBorder="1" applyAlignment="1" applyProtection="1">
      <alignment horizontal="center" vertical="center" wrapText="1"/>
    </xf>
    <xf numFmtId="0" fontId="5" fillId="6" borderId="10" xfId="0" applyNumberFormat="1" applyFont="1" applyFill="1" applyBorder="1" applyAlignment="1" applyProtection="1">
      <alignment horizontal="center" vertical="center" wrapText="1"/>
    </xf>
    <xf numFmtId="0" fontId="6" fillId="5" borderId="6" xfId="0" applyNumberFormat="1" applyFont="1" applyFill="1" applyBorder="1" applyAlignment="1" applyProtection="1">
      <alignment horizontal="center" vertical="center" wrapText="1"/>
    </xf>
    <xf numFmtId="1" fontId="4" fillId="6" borderId="7" xfId="0" applyNumberFormat="1" applyFont="1" applyFill="1" applyBorder="1" applyAlignment="1" applyProtection="1">
      <alignment horizontal="center" vertical="center"/>
    </xf>
    <xf numFmtId="0" fontId="5" fillId="5" borderId="6" xfId="0" applyNumberFormat="1" applyFont="1" applyFill="1" applyBorder="1" applyAlignment="1" applyProtection="1">
      <alignment horizontal="center" vertical="center" wrapText="1"/>
    </xf>
    <xf numFmtId="0" fontId="5" fillId="5" borderId="13" xfId="0" applyNumberFormat="1" applyFont="1" applyFill="1" applyBorder="1" applyAlignment="1" applyProtection="1">
      <alignment horizontal="center" vertical="center" wrapText="1"/>
    </xf>
    <xf numFmtId="0" fontId="5" fillId="5" borderId="12" xfId="0" applyNumberFormat="1" applyFont="1" applyFill="1" applyBorder="1" applyAlignment="1" applyProtection="1">
      <alignment horizontal="center" vertical="center" wrapText="1"/>
    </xf>
    <xf numFmtId="1" fontId="4" fillId="5" borderId="7" xfId="0" applyNumberFormat="1" applyFont="1" applyFill="1" applyBorder="1" applyAlignment="1" applyProtection="1">
      <alignment horizontal="center" vertical="center"/>
    </xf>
    <xf numFmtId="0" fontId="6" fillId="6" borderId="28" xfId="0" applyNumberFormat="1" applyFont="1" applyFill="1" applyBorder="1" applyAlignment="1" applyProtection="1">
      <alignment horizontal="center" vertical="center" wrapText="1"/>
    </xf>
    <xf numFmtId="0" fontId="5" fillId="6" borderId="13" xfId="0" applyNumberFormat="1" applyFont="1" applyFill="1" applyBorder="1" applyAlignment="1" applyProtection="1">
      <alignment horizontal="center" vertical="center" wrapText="1"/>
    </xf>
    <xf numFmtId="1" fontId="4" fillId="6" borderId="29" xfId="0" applyNumberFormat="1" applyFont="1" applyFill="1" applyBorder="1" applyAlignment="1" applyProtection="1">
      <alignment horizontal="center" vertical="center"/>
    </xf>
    <xf numFmtId="1" fontId="4" fillId="6" borderId="30" xfId="0" applyNumberFormat="1" applyFont="1" applyFill="1" applyBorder="1" applyAlignment="1" applyProtection="1">
      <alignment horizontal="center" vertical="center"/>
    </xf>
    <xf numFmtId="1" fontId="4" fillId="6" borderId="31" xfId="0" applyNumberFormat="1" applyFont="1" applyFill="1" applyBorder="1" applyAlignment="1" applyProtection="1">
      <alignment horizontal="center" vertical="center"/>
    </xf>
    <xf numFmtId="0" fontId="6" fillId="4" borderId="19" xfId="0" applyNumberFormat="1" applyFont="1" applyFill="1" applyBorder="1" applyAlignment="1" applyProtection="1">
      <alignment horizontal="center" vertical="center" wrapText="1"/>
    </xf>
    <xf numFmtId="0" fontId="6" fillId="4" borderId="32" xfId="0" applyNumberFormat="1" applyFont="1" applyFill="1" applyBorder="1" applyAlignment="1" applyProtection="1">
      <alignment horizontal="center" vertical="center" wrapText="1"/>
    </xf>
    <xf numFmtId="0" fontId="6" fillId="4" borderId="33" xfId="0" applyNumberFormat="1" applyFont="1" applyFill="1" applyBorder="1" applyAlignment="1" applyProtection="1">
      <alignment horizontal="center" vertical="center" wrapText="1"/>
    </xf>
    <xf numFmtId="0" fontId="6" fillId="4" borderId="34" xfId="0" applyNumberFormat="1" applyFont="1" applyFill="1" applyBorder="1" applyAlignment="1" applyProtection="1">
      <alignment horizontal="center" vertical="center" wrapText="1"/>
    </xf>
    <xf numFmtId="0" fontId="5" fillId="4" borderId="38" xfId="0" applyNumberFormat="1" applyFont="1" applyFill="1" applyBorder="1" applyAlignment="1" applyProtection="1">
      <alignment horizontal="center" vertical="center" wrapText="1"/>
    </xf>
    <xf numFmtId="0" fontId="5" fillId="4" borderId="39" xfId="0" applyNumberFormat="1" applyFont="1" applyFill="1" applyBorder="1" applyAlignment="1" applyProtection="1">
      <alignment horizontal="center" vertical="center" wrapText="1"/>
    </xf>
    <xf numFmtId="0" fontId="5" fillId="4" borderId="23" xfId="0" applyNumberFormat="1" applyFont="1" applyFill="1" applyBorder="1" applyAlignment="1" applyProtection="1">
      <alignment horizontal="center" vertical="center" wrapText="1"/>
    </xf>
    <xf numFmtId="0" fontId="5" fillId="4" borderId="24" xfId="0" applyNumberFormat="1" applyFont="1" applyFill="1" applyBorder="1" applyAlignment="1" applyProtection="1">
      <alignment horizontal="center" vertical="center" wrapText="1"/>
    </xf>
    <xf numFmtId="0" fontId="5" fillId="4" borderId="25" xfId="0" applyNumberFormat="1" applyFont="1" applyFill="1" applyBorder="1" applyAlignment="1" applyProtection="1">
      <alignment horizontal="center" vertical="center" wrapText="1"/>
    </xf>
    <xf numFmtId="0" fontId="5" fillId="4" borderId="26" xfId="0" applyNumberFormat="1" applyFont="1" applyFill="1" applyBorder="1" applyAlignment="1" applyProtection="1">
      <alignment horizontal="center" vertical="center" wrapText="1"/>
    </xf>
    <xf numFmtId="1" fontId="4" fillId="5" borderId="35" xfId="0" applyNumberFormat="1" applyFont="1" applyFill="1" applyBorder="1" applyAlignment="1" applyProtection="1">
      <alignment horizontal="center" vertical="center"/>
    </xf>
    <xf numFmtId="1" fontId="4" fillId="5" borderId="36" xfId="0" applyNumberFormat="1" applyFont="1" applyFill="1" applyBorder="1" applyAlignment="1" applyProtection="1">
      <alignment horizontal="center" vertical="center"/>
    </xf>
    <xf numFmtId="1" fontId="4" fillId="5" borderId="37" xfId="0" applyNumberFormat="1" applyFont="1" applyFill="1" applyBorder="1" applyAlignment="1" applyProtection="1">
      <alignment horizontal="center" vertical="center"/>
    </xf>
    <xf numFmtId="0" fontId="5" fillId="4" borderId="40" xfId="0" applyNumberFormat="1" applyFont="1" applyFill="1" applyBorder="1" applyAlignment="1" applyProtection="1">
      <alignment horizontal="center" vertical="center" wrapText="1"/>
    </xf>
    <xf numFmtId="0" fontId="5" fillId="4" borderId="41" xfId="0" applyNumberFormat="1" applyFont="1" applyFill="1" applyBorder="1" applyAlignment="1" applyProtection="1">
      <alignment horizontal="center" vertical="center" wrapText="1"/>
    </xf>
    <xf numFmtId="0" fontId="5" fillId="4" borderId="27" xfId="0" applyNumberFormat="1" applyFont="1" applyFill="1" applyBorder="1" applyAlignment="1" applyProtection="1">
      <alignment horizontal="center" vertical="center" wrapText="1"/>
    </xf>
    <xf numFmtId="0" fontId="7" fillId="7" borderId="27" xfId="0" applyNumberFormat="1" applyFont="1" applyFill="1" applyBorder="1" applyAlignment="1" applyProtection="1">
      <alignment horizontal="center" vertical="center" wrapText="1"/>
    </xf>
    <xf numFmtId="0" fontId="6" fillId="4" borderId="11" xfId="0" applyNumberFormat="1" applyFont="1" applyFill="1" applyBorder="1" applyAlignment="1" applyProtection="1">
      <alignment horizontal="center" vertical="center" wrapText="1"/>
    </xf>
    <xf numFmtId="1" fontId="6" fillId="8" borderId="16" xfId="0" applyNumberFormat="1" applyFont="1" applyFill="1" applyBorder="1" applyAlignment="1" applyProtection="1">
      <alignment horizontal="center" vertical="center"/>
    </xf>
    <xf numFmtId="0" fontId="6" fillId="8" borderId="16" xfId="0" applyNumberFormat="1" applyFont="1" applyFill="1" applyBorder="1" applyAlignment="1" applyProtection="1">
      <alignment horizontal="center" vertical="center"/>
    </xf>
    <xf numFmtId="0" fontId="0" fillId="2" borderId="16" xfId="0" applyBorder="1" applyAlignment="1">
      <alignment horizontal="center" vertical="center" wrapText="1"/>
    </xf>
    <xf numFmtId="0" fontId="0" fillId="2" borderId="16" xfId="0" applyBorder="1" applyAlignment="1">
      <alignment horizontal="center" vertical="center"/>
    </xf>
    <xf numFmtId="0" fontId="4" fillId="2" borderId="2" xfId="0" applyNumberFormat="1" applyFont="1" applyFill="1" applyBorder="1" applyAlignment="1" applyProtection="1">
      <alignment horizontal="center"/>
    </xf>
    <xf numFmtId="0" fontId="7" fillId="7" borderId="16" xfId="0" applyNumberFormat="1" applyFont="1" applyFill="1" applyBorder="1" applyAlignment="1" applyProtection="1">
      <alignment horizontal="center" vertical="center" wrapText="1"/>
    </xf>
    <xf numFmtId="0" fontId="0" fillId="9" borderId="16" xfId="0" applyFill="1" applyBorder="1" applyAlignment="1">
      <alignment horizontal="center" vertical="center" wrapText="1"/>
    </xf>
    <xf numFmtId="0" fontId="0" fillId="9" borderId="16" xfId="0" applyFill="1" applyBorder="1" applyAlignment="1">
      <alignment horizontal="center" vertical="center"/>
    </xf>
    <xf numFmtId="0" fontId="0" fillId="9" borderId="47" xfId="0" applyFill="1" applyBorder="1" applyAlignment="1">
      <alignment horizontal="center" vertical="center" wrapText="1"/>
    </xf>
    <xf numFmtId="0" fontId="0" fillId="9" borderId="47" xfId="0" applyFill="1" applyBorder="1" applyAlignment="1">
      <alignment horizontal="center" vertical="center" wrapText="1"/>
    </xf>
    <xf numFmtId="0" fontId="5" fillId="10" borderId="5" xfId="0" applyNumberFormat="1" applyFont="1" applyFill="1" applyBorder="1" applyAlignment="1" applyProtection="1">
      <alignment horizontal="center" vertical="center" wrapText="1"/>
    </xf>
    <xf numFmtId="0" fontId="5" fillId="10" borderId="42" xfId="0" applyNumberFormat="1" applyFont="1" applyFill="1" applyBorder="1" applyAlignment="1" applyProtection="1">
      <alignment horizontal="center" vertical="center" wrapText="1"/>
    </xf>
    <xf numFmtId="0" fontId="7" fillId="10" borderId="17" xfId="0" applyNumberFormat="1" applyFont="1" applyFill="1" applyBorder="1" applyAlignment="1" applyProtection="1">
      <alignment horizontal="center" vertical="center" wrapText="1"/>
    </xf>
    <xf numFmtId="0" fontId="0" fillId="11" borderId="16" xfId="0" applyFill="1" applyBorder="1" applyAlignment="1">
      <alignment horizontal="center" vertical="center"/>
    </xf>
    <xf numFmtId="0" fontId="4" fillId="2" borderId="0" xfId="0" applyNumberFormat="1" applyFont="1" applyFill="1" applyBorder="1" applyAlignment="1" applyProtection="1"/>
    <xf numFmtId="0" fontId="0" fillId="11" borderId="22" xfId="0" applyFill="1" applyBorder="1" applyAlignment="1">
      <alignment horizontal="center" vertical="center" wrapText="1"/>
    </xf>
    <xf numFmtId="0" fontId="0" fillId="2" borderId="23" xfId="0" applyBorder="1" applyAlignment="1">
      <alignment horizontal="center" vertical="center"/>
    </xf>
    <xf numFmtId="0" fontId="0" fillId="2" borderId="25" xfId="0" applyBorder="1" applyAlignment="1">
      <alignment horizontal="center" vertical="center"/>
    </xf>
    <xf numFmtId="0" fontId="0" fillId="2" borderId="18" xfId="0" applyBorder="1" applyAlignment="1">
      <alignment horizontal="center" vertical="center"/>
    </xf>
    <xf numFmtId="0" fontId="0" fillId="11" borderId="18" xfId="0" applyFill="1" applyBorder="1" applyAlignment="1">
      <alignment horizontal="center" vertical="center"/>
    </xf>
    <xf numFmtId="0" fontId="0" fillId="9" borderId="47" xfId="0" applyFill="1" applyBorder="1" applyAlignment="1">
      <alignment horizontal="center" vertical="center" wrapText="1"/>
    </xf>
    <xf numFmtId="0" fontId="0" fillId="2" borderId="21" xfId="0" applyBorder="1" applyAlignment="1">
      <alignment horizontal="center" vertical="center" wrapText="1"/>
    </xf>
    <xf numFmtId="0" fontId="0" fillId="2" borderId="22" xfId="0" applyBorder="1" applyAlignment="1">
      <alignment horizontal="center" vertical="center" wrapText="1"/>
    </xf>
    <xf numFmtId="0" fontId="0" fillId="9" borderId="47" xfId="0" applyFill="1" applyBorder="1" applyAlignment="1">
      <alignment vertical="center" wrapText="1"/>
    </xf>
    <xf numFmtId="0" fontId="11" fillId="9" borderId="22" xfId="0" applyFont="1" applyFill="1" applyBorder="1" applyAlignment="1">
      <alignment horizontal="center" vertical="center" wrapText="1"/>
    </xf>
    <xf numFmtId="0" fontId="11" fillId="9" borderId="49"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0" fillId="2" borderId="49" xfId="0" applyBorder="1" applyAlignment="1" applyProtection="1">
      <alignment horizontal="center" vertical="center" wrapText="1"/>
    </xf>
    <xf numFmtId="0" fontId="0" fillId="2" borderId="24" xfId="0" applyBorder="1" applyAlignment="1" applyProtection="1">
      <alignment horizontal="center" vertical="center" wrapText="1"/>
    </xf>
    <xf numFmtId="0" fontId="0" fillId="2" borderId="26" xfId="0" applyBorder="1" applyAlignment="1" applyProtection="1">
      <alignment horizontal="center" vertical="center" wrapText="1"/>
    </xf>
    <xf numFmtId="0" fontId="0" fillId="2" borderId="21" xfId="0" applyBorder="1" applyAlignment="1">
      <alignment horizontal="center" vertical="center"/>
    </xf>
    <xf numFmtId="0" fontId="0" fillId="2" borderId="22" xfId="0" applyBorder="1" applyAlignment="1">
      <alignment horizontal="center" vertical="center"/>
    </xf>
    <xf numFmtId="0" fontId="4" fillId="2" borderId="2" xfId="0" applyNumberFormat="1" applyFont="1" applyFill="1" applyBorder="1" applyAlignment="1" applyProtection="1">
      <alignment vertical="center"/>
    </xf>
    <xf numFmtId="1" fontId="7" fillId="10" borderId="17" xfId="0" applyNumberFormat="1" applyFont="1" applyFill="1" applyBorder="1" applyAlignment="1" applyProtection="1">
      <alignment horizontal="center" vertical="center" wrapText="1"/>
    </xf>
    <xf numFmtId="0" fontId="11" fillId="2" borderId="22" xfId="0" applyFont="1" applyBorder="1" applyAlignment="1">
      <alignment horizontal="center" vertical="center" wrapText="1"/>
    </xf>
    <xf numFmtId="0" fontId="4" fillId="2"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center"/>
    </xf>
    <xf numFmtId="0" fontId="4" fillId="2" borderId="2" xfId="0" applyNumberFormat="1" applyFont="1" applyFill="1" applyBorder="1" applyAlignment="1" applyProtection="1">
      <alignment horizontal="center" vertical="center"/>
    </xf>
    <xf numFmtId="0" fontId="11" fillId="2" borderId="16" xfId="0" applyFont="1" applyBorder="1" applyAlignment="1">
      <alignment horizontal="center" vertical="center" wrapText="1"/>
    </xf>
    <xf numFmtId="0" fontId="11" fillId="2" borderId="49" xfId="0" applyFont="1" applyBorder="1" applyAlignment="1">
      <alignment horizontal="center" vertical="center" wrapText="1"/>
    </xf>
    <xf numFmtId="0" fontId="11" fillId="2" borderId="18" xfId="0" applyFont="1" applyBorder="1" applyAlignment="1">
      <alignment horizontal="center" vertical="center" wrapText="1"/>
    </xf>
    <xf numFmtId="0" fontId="11" fillId="2" borderId="26" xfId="0" applyFont="1" applyBorder="1" applyAlignment="1">
      <alignment horizontal="center" vertical="center" wrapText="1"/>
    </xf>
    <xf numFmtId="0" fontId="12" fillId="2" borderId="0" xfId="0" applyFont="1" applyBorder="1" applyAlignment="1">
      <alignment vertical="center" wrapText="1"/>
    </xf>
    <xf numFmtId="0" fontId="11" fillId="2" borderId="0" xfId="0" applyFont="1" applyBorder="1" applyAlignment="1">
      <alignment horizontal="left" vertical="center"/>
    </xf>
    <xf numFmtId="0" fontId="11" fillId="2" borderId="15" xfId="0" applyFont="1" applyBorder="1" applyAlignment="1">
      <alignment horizontal="left" vertical="center"/>
    </xf>
    <xf numFmtId="0" fontId="4" fillId="2" borderId="0" xfId="0" applyNumberFormat="1" applyFont="1" applyFill="1" applyBorder="1" applyAlignment="1" applyProtection="1">
      <alignment vertical="center"/>
    </xf>
    <xf numFmtId="0" fontId="4" fillId="2" borderId="51" xfId="0" applyNumberFormat="1" applyFont="1" applyFill="1" applyBorder="1" applyAlignment="1" applyProtection="1">
      <alignment horizontal="center" vertical="center"/>
    </xf>
    <xf numFmtId="0" fontId="4" fillId="2" borderId="15" xfId="0" applyNumberFormat="1" applyFont="1" applyFill="1" applyBorder="1" applyAlignment="1" applyProtection="1">
      <alignment horizontal="center" vertical="center"/>
    </xf>
    <xf numFmtId="0" fontId="11" fillId="2" borderId="15" xfId="0" applyFont="1" applyBorder="1" applyAlignment="1">
      <alignment horizontal="center" vertical="center"/>
    </xf>
    <xf numFmtId="0" fontId="4" fillId="2" borderId="16" xfId="0" applyNumberFormat="1" applyFont="1" applyFill="1" applyBorder="1" applyAlignment="1" applyProtection="1">
      <alignment horizontal="center"/>
    </xf>
    <xf numFmtId="0" fontId="5" fillId="2" borderId="16"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xf>
    <xf numFmtId="0" fontId="4" fillId="2" borderId="52" xfId="0" applyNumberFormat="1" applyFont="1" applyFill="1" applyBorder="1" applyAlignment="1" applyProtection="1">
      <alignment horizontal="center" vertical="center"/>
    </xf>
    <xf numFmtId="0" fontId="4" fillId="2" borderId="57" xfId="0" applyNumberFormat="1" applyFont="1" applyFill="1" applyBorder="1" applyAlignment="1" applyProtection="1">
      <alignment horizontal="center" vertical="center"/>
    </xf>
    <xf numFmtId="0" fontId="4" fillId="2" borderId="20" xfId="0" applyNumberFormat="1" applyFont="1" applyFill="1" applyBorder="1" applyAlignment="1" applyProtection="1">
      <alignment horizontal="center" vertical="center"/>
    </xf>
    <xf numFmtId="0" fontId="11" fillId="2" borderId="53" xfId="0" applyFont="1" applyBorder="1" applyAlignment="1">
      <alignment horizontal="center"/>
    </xf>
    <xf numFmtId="0" fontId="11" fillId="2" borderId="52" xfId="0" applyFont="1" applyBorder="1" applyAlignment="1">
      <alignment horizontal="center" vertical="center" wrapText="1"/>
    </xf>
    <xf numFmtId="0" fontId="11" fillId="2" borderId="56" xfId="0" applyFont="1" applyBorder="1" applyAlignment="1">
      <alignment horizontal="center"/>
    </xf>
    <xf numFmtId="1" fontId="16" fillId="2" borderId="52" xfId="0" applyNumberFormat="1" applyFont="1" applyBorder="1" applyAlignment="1">
      <alignment horizontal="center" vertical="center"/>
    </xf>
    <xf numFmtId="0" fontId="16" fillId="2" borderId="15" xfId="0" applyFont="1" applyBorder="1" applyAlignment="1">
      <alignment horizontal="center" vertical="center"/>
    </xf>
    <xf numFmtId="0" fontId="11" fillId="2" borderId="53" xfId="0" applyFont="1" applyBorder="1" applyAlignment="1">
      <alignment horizontal="center" vertical="center"/>
    </xf>
    <xf numFmtId="0" fontId="11" fillId="2" borderId="20" xfId="0" applyFont="1" applyBorder="1" applyAlignment="1">
      <alignment horizontal="center" vertical="center"/>
    </xf>
    <xf numFmtId="0" fontId="4" fillId="2" borderId="58" xfId="0" applyNumberFormat="1" applyFont="1" applyFill="1" applyBorder="1" applyAlignment="1" applyProtection="1">
      <alignment horizontal="center" vertical="center"/>
    </xf>
    <xf numFmtId="0" fontId="4" fillId="2" borderId="59" xfId="0" applyNumberFormat="1" applyFont="1" applyFill="1" applyBorder="1" applyAlignment="1" applyProtection="1">
      <alignment horizontal="center" vertical="center"/>
    </xf>
    <xf numFmtId="0" fontId="16" fillId="2" borderId="15" xfId="0" applyFont="1" applyBorder="1" applyAlignment="1">
      <alignment horizontal="left" vertical="center"/>
    </xf>
    <xf numFmtId="1" fontId="16" fillId="2" borderId="52" xfId="0" applyNumberFormat="1" applyFont="1" applyBorder="1" applyAlignment="1">
      <alignment horizontal="left" vertical="center"/>
    </xf>
    <xf numFmtId="0" fontId="4" fillId="2" borderId="15" xfId="0" applyNumberFormat="1" applyFont="1" applyFill="1" applyBorder="1" applyAlignment="1" applyProtection="1">
      <alignment horizontal="left" vertical="center"/>
    </xf>
    <xf numFmtId="0" fontId="11" fillId="2" borderId="52" xfId="0" applyFont="1" applyBorder="1" applyAlignment="1">
      <alignment horizontal="left" vertical="center"/>
    </xf>
    <xf numFmtId="0" fontId="4" fillId="11" borderId="16" xfId="0" applyNumberFormat="1" applyFont="1" applyFill="1" applyBorder="1" applyAlignment="1" applyProtection="1">
      <alignment horizontal="center" vertical="center"/>
    </xf>
    <xf numFmtId="0" fontId="4" fillId="11" borderId="22" xfId="0" applyNumberFormat="1" applyFont="1" applyFill="1" applyBorder="1" applyAlignment="1" applyProtection="1">
      <alignment horizontal="center" vertical="center"/>
    </xf>
    <xf numFmtId="0" fontId="4" fillId="2" borderId="49" xfId="0" applyNumberFormat="1" applyFont="1" applyFill="1" applyBorder="1" applyAlignment="1" applyProtection="1">
      <alignment horizontal="center"/>
    </xf>
    <xf numFmtId="0" fontId="4" fillId="2" borderId="24" xfId="0" applyNumberFormat="1" applyFont="1" applyFill="1" applyBorder="1" applyAlignment="1" applyProtection="1">
      <alignment horizontal="center"/>
    </xf>
    <xf numFmtId="0" fontId="4" fillId="2" borderId="18" xfId="0" applyNumberFormat="1" applyFont="1" applyFill="1" applyBorder="1" applyAlignment="1" applyProtection="1">
      <alignment horizontal="center"/>
    </xf>
    <xf numFmtId="0" fontId="4" fillId="11" borderId="18" xfId="0" applyNumberFormat="1" applyFont="1" applyFill="1" applyBorder="1" applyAlignment="1" applyProtection="1">
      <alignment horizontal="center" vertical="center"/>
    </xf>
    <xf numFmtId="0" fontId="4" fillId="2" borderId="26" xfId="0" applyNumberFormat="1" applyFont="1" applyFill="1" applyBorder="1" applyAlignment="1" applyProtection="1">
      <alignment horizontal="center"/>
    </xf>
    <xf numFmtId="0" fontId="4" fillId="2" borderId="22" xfId="0" applyNumberFormat="1" applyFont="1" applyFill="1" applyBorder="1" applyAlignment="1" applyProtection="1">
      <alignment horizontal="center"/>
    </xf>
    <xf numFmtId="0" fontId="5" fillId="2" borderId="15" xfId="0" applyNumberFormat="1" applyFont="1" applyFill="1" applyBorder="1" applyAlignment="1" applyProtection="1">
      <alignment horizontal="left" vertical="center"/>
    </xf>
    <xf numFmtId="0" fontId="9" fillId="2" borderId="54" xfId="0" applyNumberFormat="1" applyFont="1" applyFill="1" applyBorder="1" applyAlignment="1" applyProtection="1">
      <alignment horizontal="left" vertical="center"/>
    </xf>
    <xf numFmtId="0" fontId="9" fillId="2" borderId="55" xfId="0" applyNumberFormat="1" applyFont="1" applyFill="1" applyBorder="1" applyAlignment="1" applyProtection="1">
      <alignment horizontal="left" vertical="center"/>
    </xf>
    <xf numFmtId="0" fontId="9" fillId="2" borderId="14" xfId="0" applyNumberFormat="1" applyFont="1" applyFill="1" applyBorder="1" applyAlignment="1" applyProtection="1">
      <alignment horizontal="left" vertical="center"/>
    </xf>
    <xf numFmtId="1" fontId="16" fillId="2" borderId="54" xfId="0" applyNumberFormat="1" applyFont="1" applyBorder="1" applyAlignment="1">
      <alignment horizontal="left" vertical="center" wrapText="1"/>
    </xf>
    <xf numFmtId="0" fontId="16" fillId="2" borderId="14" xfId="0" applyFont="1" applyBorder="1" applyAlignment="1">
      <alignment horizontal="left" vertical="center"/>
    </xf>
    <xf numFmtId="0" fontId="11" fillId="9" borderId="38" xfId="0" applyFont="1" applyFill="1" applyBorder="1" applyAlignment="1">
      <alignment horizontal="center" vertical="center" wrapText="1"/>
    </xf>
    <xf numFmtId="0" fontId="11" fillId="9" borderId="33" xfId="0" applyFont="1" applyFill="1" applyBorder="1" applyAlignment="1">
      <alignment horizontal="center" vertical="center" wrapText="1"/>
    </xf>
    <xf numFmtId="0" fontId="11" fillId="9" borderId="48" xfId="0" applyFont="1" applyFill="1" applyBorder="1" applyAlignment="1">
      <alignment horizontal="center" vertical="center" wrapText="1"/>
    </xf>
    <xf numFmtId="0" fontId="11" fillId="9" borderId="50" xfId="0" applyFont="1" applyFill="1" applyBorder="1" applyAlignment="1">
      <alignment horizontal="center" vertical="center" wrapText="1"/>
    </xf>
    <xf numFmtId="0" fontId="9" fillId="0" borderId="0" xfId="0" applyNumberFormat="1" applyFont="1" applyFill="1" applyBorder="1" applyAlignment="1" applyProtection="1">
      <alignment horizontal="center" vertical="center" wrapText="1"/>
    </xf>
    <xf numFmtId="0" fontId="9" fillId="0" borderId="51" xfId="0" applyNumberFormat="1" applyFont="1" applyFill="1" applyBorder="1" applyAlignment="1" applyProtection="1">
      <alignment horizontal="center" vertical="center" wrapText="1"/>
    </xf>
    <xf numFmtId="0" fontId="11" fillId="2" borderId="22" xfId="0" applyFont="1" applyBorder="1" applyAlignment="1">
      <alignment horizontal="center" vertical="center" wrapText="1"/>
    </xf>
    <xf numFmtId="0" fontId="11" fillId="2" borderId="18" xfId="0" applyFont="1" applyBorder="1" applyAlignment="1">
      <alignment horizontal="center" vertical="center" wrapText="1"/>
    </xf>
    <xf numFmtId="0" fontId="12" fillId="2" borderId="0" xfId="0" applyFont="1" applyBorder="1" applyAlignment="1">
      <alignment horizontal="left" vertical="center" wrapText="1"/>
    </xf>
    <xf numFmtId="0" fontId="15" fillId="2" borderId="16" xfId="0" applyFont="1" applyBorder="1" applyAlignment="1">
      <alignment horizontal="center" vertical="center" wrapText="1"/>
    </xf>
    <xf numFmtId="0" fontId="11" fillId="2" borderId="21" xfId="0" applyFont="1" applyBorder="1" applyAlignment="1">
      <alignment horizontal="center" vertical="center" wrapText="1"/>
    </xf>
    <xf numFmtId="0" fontId="11" fillId="2" borderId="25" xfId="0" applyFont="1" applyBorder="1" applyAlignment="1">
      <alignment horizontal="center" vertical="center" wrapText="1"/>
    </xf>
    <xf numFmtId="0" fontId="4" fillId="2" borderId="0" xfId="0" applyNumberFormat="1" applyFont="1" applyFill="1" applyBorder="1" applyAlignment="1" applyProtection="1">
      <alignment horizontal="center" vertical="center" wrapText="1"/>
    </xf>
    <xf numFmtId="0" fontId="5" fillId="2" borderId="16" xfId="0" applyNumberFormat="1" applyFont="1" applyFill="1" applyBorder="1" applyAlignment="1" applyProtection="1">
      <alignment horizontal="center" vertical="center" wrapText="1"/>
    </xf>
    <xf numFmtId="0" fontId="5" fillId="2" borderId="16" xfId="0" applyNumberFormat="1" applyFont="1" applyFill="1" applyBorder="1" applyAlignment="1" applyProtection="1">
      <alignment horizontal="center" vertical="center"/>
    </xf>
    <xf numFmtId="0" fontId="17" fillId="2" borderId="2" xfId="0" applyNumberFormat="1" applyFont="1" applyFill="1" applyBorder="1" applyAlignment="1" applyProtection="1">
      <alignment horizontal="center" vertical="center"/>
    </xf>
    <xf numFmtId="0" fontId="6" fillId="8" borderId="44" xfId="0" applyNumberFormat="1" applyFont="1" applyFill="1" applyBorder="1" applyAlignment="1" applyProtection="1">
      <alignment horizontal="center" vertical="center"/>
    </xf>
    <xf numFmtId="0" fontId="6" fillId="8" borderId="45" xfId="0" applyNumberFormat="1" applyFont="1" applyFill="1" applyBorder="1" applyAlignment="1" applyProtection="1">
      <alignment horizontal="center" vertical="center"/>
    </xf>
    <xf numFmtId="0" fontId="6" fillId="8" borderId="46" xfId="0" applyNumberFormat="1" applyFont="1" applyFill="1" applyBorder="1" applyAlignment="1" applyProtection="1">
      <alignment horizontal="center" vertical="center"/>
    </xf>
    <xf numFmtId="0" fontId="7" fillId="7" borderId="43" xfId="0" applyNumberFormat="1" applyFont="1" applyFill="1" applyBorder="1" applyAlignment="1" applyProtection="1">
      <alignment horizontal="center" vertical="center" wrapText="1"/>
    </xf>
    <xf numFmtId="0" fontId="7" fillId="7" borderId="15" xfId="0" applyNumberFormat="1" applyFont="1" applyFill="1" applyBorder="1" applyAlignment="1" applyProtection="1">
      <alignment horizontal="center" vertical="center" wrapText="1"/>
    </xf>
    <xf numFmtId="0" fontId="8" fillId="4" borderId="20" xfId="0" applyNumberFormat="1" applyFont="1" applyFill="1" applyBorder="1" applyAlignment="1" applyProtection="1">
      <alignment horizontal="center" vertical="center"/>
    </xf>
    <xf numFmtId="0" fontId="8" fillId="4" borderId="17" xfId="0" applyNumberFormat="1" applyFont="1" applyFill="1" applyBorder="1" applyAlignment="1" applyProtection="1">
      <alignment horizontal="center" vertical="center"/>
    </xf>
    <xf numFmtId="0" fontId="8" fillId="5" borderId="14" xfId="0" applyNumberFormat="1" applyFont="1" applyFill="1" applyBorder="1" applyAlignment="1" applyProtection="1">
      <alignment horizontal="center" vertical="center"/>
    </xf>
    <xf numFmtId="0" fontId="8" fillId="5" borderId="15" xfId="0" applyNumberFormat="1" applyFont="1" applyFill="1" applyBorder="1" applyAlignment="1" applyProtection="1">
      <alignment horizontal="center" vertical="center"/>
    </xf>
    <xf numFmtId="0" fontId="8" fillId="5" borderId="20" xfId="0" applyNumberFormat="1" applyFont="1" applyFill="1" applyBorder="1" applyAlignment="1" applyProtection="1">
      <alignment horizontal="center" vertical="center"/>
    </xf>
    <xf numFmtId="0" fontId="8" fillId="6" borderId="17" xfId="0" applyNumberFormat="1" applyFont="1" applyFill="1" applyBorder="1" applyAlignment="1" applyProtection="1">
      <alignment horizontal="center" vertical="center"/>
    </xf>
    <xf numFmtId="0" fontId="8" fillId="6" borderId="27" xfId="0" applyNumberFormat="1" applyFont="1" applyFill="1" applyBorder="1" applyAlignment="1" applyProtection="1">
      <alignment horizontal="center" vertical="center"/>
    </xf>
    <xf numFmtId="0" fontId="14" fillId="2" borderId="2" xfId="0" applyNumberFormat="1" applyFont="1" applyFill="1" applyBorder="1" applyAlignment="1" applyProtection="1">
      <alignment horizontal="left" vertical="center"/>
    </xf>
    <xf numFmtId="0" fontId="5" fillId="2" borderId="2" xfId="0" applyNumberFormat="1" applyFont="1" applyFill="1" applyBorder="1" applyAlignment="1" applyProtection="1">
      <alignment horizontal="left" vertical="center"/>
    </xf>
    <xf numFmtId="0" fontId="18" fillId="2" borderId="2" xfId="0" applyNumberFormat="1" applyFont="1" applyFill="1" applyBorder="1" applyAlignment="1" applyProtection="1">
      <alignment horizontal="left" vertical="center"/>
    </xf>
    <xf numFmtId="0" fontId="9" fillId="2" borderId="2"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left" vertical="center" wrapText="1"/>
    </xf>
  </cellXfs>
  <cellStyles count="3">
    <cellStyle name="Normal" xfId="0" builtinId="0"/>
    <cellStyle name="Normal 2" xfId="1" xr:uid="{E6DB0B10-E1E9-4CBA-A9AC-C64530AA0F45}"/>
    <cellStyle name="Normal 2 2" xfId="2" xr:uid="{59834E53-9990-4A20-93E4-E87D0FCC9E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2EAD4-541E-4F6C-801C-ED1BB6CA90AA}">
  <dimension ref="A1:E17"/>
  <sheetViews>
    <sheetView workbookViewId="0">
      <selection activeCell="H3" sqref="H3"/>
    </sheetView>
  </sheetViews>
  <sheetFormatPr defaultRowHeight="15" x14ac:dyDescent="0.25"/>
  <cols>
    <col min="1" max="1" width="21.5703125" customWidth="1"/>
    <col min="2" max="2" width="14.140625" customWidth="1"/>
    <col min="3" max="3" width="17.140625" customWidth="1"/>
    <col min="4" max="4" width="23.28515625" customWidth="1"/>
    <col min="5" max="5" width="25.140625" customWidth="1"/>
  </cols>
  <sheetData>
    <row r="1" spans="1:5" ht="35.25" customHeight="1" x14ac:dyDescent="0.25">
      <c r="A1" s="138" t="s">
        <v>61</v>
      </c>
      <c r="B1" s="138"/>
      <c r="C1" s="138"/>
      <c r="D1" s="138"/>
      <c r="E1" s="138"/>
    </row>
    <row r="2" spans="1:5" s="10" customFormat="1" ht="49.5" customHeight="1" thickBot="1" x14ac:dyDescent="0.3">
      <c r="A2" s="87" t="s">
        <v>66</v>
      </c>
      <c r="B2" s="139" t="s">
        <v>69</v>
      </c>
      <c r="C2" s="139"/>
      <c r="D2" s="87" t="s">
        <v>68</v>
      </c>
      <c r="E2" s="87" t="s">
        <v>67</v>
      </c>
    </row>
    <row r="3" spans="1:5" ht="62.25" customHeight="1" x14ac:dyDescent="0.25">
      <c r="A3" s="134" t="s">
        <v>10</v>
      </c>
      <c r="B3" s="136" t="s">
        <v>25</v>
      </c>
      <c r="C3" s="74" t="s">
        <v>56</v>
      </c>
      <c r="D3" s="74" t="s">
        <v>57</v>
      </c>
      <c r="E3" s="75" t="s">
        <v>64</v>
      </c>
    </row>
    <row r="4" spans="1:5" ht="34.5" customHeight="1" thickBot="1" x14ac:dyDescent="0.3">
      <c r="A4" s="135"/>
      <c r="B4" s="137"/>
      <c r="C4" s="76" t="s">
        <v>26</v>
      </c>
      <c r="D4" s="76" t="s">
        <v>32</v>
      </c>
      <c r="E4" s="77" t="s">
        <v>59</v>
      </c>
    </row>
    <row r="5" spans="1:5" ht="29.25" customHeight="1" x14ac:dyDescent="0.25">
      <c r="A5" s="58"/>
      <c r="B5" s="58"/>
      <c r="C5" s="70"/>
      <c r="D5" s="73"/>
      <c r="E5" s="70"/>
    </row>
    <row r="6" spans="1:5" ht="29.25" customHeight="1" x14ac:dyDescent="0.25">
      <c r="A6" s="57"/>
      <c r="B6" s="58"/>
      <c r="C6" s="57"/>
      <c r="D6" s="57"/>
      <c r="E6" s="56"/>
    </row>
    <row r="7" spans="1:5" ht="29.25" customHeight="1" x14ac:dyDescent="0.25">
      <c r="A7" s="57"/>
      <c r="B7" s="59"/>
      <c r="C7" s="57"/>
      <c r="D7" s="57"/>
      <c r="E7" s="56"/>
    </row>
    <row r="8" spans="1:5" ht="29.25" customHeight="1" x14ac:dyDescent="0.25">
      <c r="A8" s="57"/>
      <c r="B8" s="59"/>
      <c r="C8" s="57"/>
      <c r="D8" s="57"/>
      <c r="E8" s="56"/>
    </row>
    <row r="9" spans="1:5" ht="29.25" customHeight="1" x14ac:dyDescent="0.25">
      <c r="A9" s="57"/>
      <c r="B9" s="59"/>
      <c r="C9" s="57"/>
      <c r="D9" s="57"/>
      <c r="E9" s="56"/>
    </row>
    <row r="10" spans="1:5" ht="29.25" customHeight="1" x14ac:dyDescent="0.25">
      <c r="A10" s="57"/>
      <c r="B10" s="59"/>
      <c r="C10" s="57"/>
      <c r="D10" s="57"/>
      <c r="E10" s="56"/>
    </row>
    <row r="11" spans="1:5" ht="29.25" customHeight="1" x14ac:dyDescent="0.25">
      <c r="A11" s="57"/>
      <c r="B11" s="59"/>
      <c r="C11" s="57"/>
      <c r="D11" s="57"/>
      <c r="E11" s="56"/>
    </row>
    <row r="12" spans="1:5" ht="29.25" customHeight="1" x14ac:dyDescent="0.25">
      <c r="A12" s="57"/>
      <c r="B12" s="59"/>
      <c r="C12" s="57"/>
      <c r="D12" s="57"/>
      <c r="E12" s="56"/>
    </row>
    <row r="13" spans="1:5" ht="29.25" customHeight="1" x14ac:dyDescent="0.25">
      <c r="A13" s="57"/>
      <c r="B13" s="59"/>
      <c r="C13" s="57"/>
      <c r="D13" s="57"/>
      <c r="E13" s="56"/>
    </row>
    <row r="14" spans="1:5" ht="29.25" customHeight="1" x14ac:dyDescent="0.25">
      <c r="A14" s="57"/>
      <c r="B14" s="59"/>
      <c r="C14" s="57"/>
      <c r="D14" s="57"/>
      <c r="E14" s="56"/>
    </row>
    <row r="15" spans="1:5" ht="29.25" customHeight="1" x14ac:dyDescent="0.25">
      <c r="A15" s="57"/>
      <c r="B15" s="59"/>
      <c r="C15" s="57"/>
      <c r="D15" s="57"/>
      <c r="E15" s="56"/>
    </row>
    <row r="16" spans="1:5" ht="29.25" customHeight="1" x14ac:dyDescent="0.25">
      <c r="A16" s="57"/>
      <c r="B16" s="59"/>
      <c r="C16" s="57"/>
      <c r="D16" s="57"/>
      <c r="E16" s="56"/>
    </row>
    <row r="17" spans="1:5" ht="29.25" customHeight="1" x14ac:dyDescent="0.25">
      <c r="A17" s="57"/>
      <c r="B17" s="57"/>
      <c r="C17" s="57"/>
      <c r="D17" s="57"/>
      <c r="E17" s="56"/>
    </row>
  </sheetData>
  <mergeCells count="4">
    <mergeCell ref="A3:A4"/>
    <mergeCell ref="B3:B4"/>
    <mergeCell ref="A1:E1"/>
    <mergeCell ref="B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7"/>
  <sheetViews>
    <sheetView topLeftCell="A19" workbookViewId="0">
      <selection activeCell="A6" sqref="A6:F6"/>
    </sheetView>
  </sheetViews>
  <sheetFormatPr defaultRowHeight="15" x14ac:dyDescent="0.25"/>
  <cols>
    <col min="1" max="1" width="23.5703125" style="89" customWidth="1"/>
    <col min="2" max="2" width="15.7109375" customWidth="1"/>
    <col min="3" max="3" width="18.7109375" style="89" customWidth="1"/>
    <col min="4" max="4" width="19.85546875" style="89" customWidth="1"/>
    <col min="5" max="5" width="20.85546875" customWidth="1"/>
    <col min="6" max="6" width="26.28515625" style="54" customWidth="1"/>
    <col min="7" max="7" width="15.85546875" style="10" customWidth="1"/>
    <col min="8" max="8" width="12.28515625" customWidth="1"/>
    <col min="10" max="10" width="14.28515625" customWidth="1"/>
    <col min="11" max="11" width="16" customWidth="1"/>
    <col min="12" max="12" width="15" customWidth="1"/>
  </cols>
  <sheetData>
    <row r="1" spans="1:15" ht="50.25" customHeight="1" x14ac:dyDescent="0.25">
      <c r="A1" s="143" t="s">
        <v>79</v>
      </c>
      <c r="B1" s="143"/>
      <c r="C1" s="143"/>
      <c r="D1" s="143"/>
      <c r="E1" s="143"/>
      <c r="F1" s="143"/>
      <c r="H1" s="10"/>
      <c r="I1" s="10"/>
      <c r="J1" s="10"/>
      <c r="K1" s="10"/>
      <c r="L1" s="10"/>
    </row>
    <row r="2" spans="1:15" ht="48.75" customHeight="1" thickBot="1" x14ac:dyDescent="0.3">
      <c r="A2" s="102" t="s">
        <v>74</v>
      </c>
      <c r="B2" s="117" t="s">
        <v>82</v>
      </c>
      <c r="C2" s="110"/>
      <c r="D2" s="103" t="s">
        <v>76</v>
      </c>
      <c r="E2" s="119" t="s">
        <v>83</v>
      </c>
      <c r="F2" s="112"/>
      <c r="H2" s="10"/>
      <c r="I2" s="10"/>
      <c r="J2" s="10"/>
      <c r="K2" s="10"/>
      <c r="L2" s="10"/>
    </row>
    <row r="3" spans="1:15" ht="48.75" customHeight="1" thickBot="1" x14ac:dyDescent="0.3">
      <c r="A3" s="102" t="s">
        <v>70</v>
      </c>
      <c r="B3" s="116" t="s">
        <v>82</v>
      </c>
      <c r="C3" s="111"/>
      <c r="D3" s="90" t="s">
        <v>71</v>
      </c>
      <c r="E3" s="96" t="s">
        <v>82</v>
      </c>
      <c r="F3" s="113"/>
      <c r="H3" s="10"/>
      <c r="I3" s="10"/>
      <c r="J3" s="10"/>
      <c r="K3" s="10"/>
      <c r="L3" s="10"/>
    </row>
    <row r="4" spans="1:15" s="10" customFormat="1" ht="48.75" customHeight="1" thickBot="1" x14ac:dyDescent="0.3">
      <c r="A4" s="90" t="s">
        <v>72</v>
      </c>
      <c r="B4" s="116" t="s">
        <v>82</v>
      </c>
      <c r="C4" s="111"/>
      <c r="D4" s="103" t="s">
        <v>75</v>
      </c>
      <c r="E4" s="96" t="s">
        <v>82</v>
      </c>
      <c r="F4" s="113"/>
      <c r="G4" s="64"/>
      <c r="H4" s="64"/>
      <c r="I4" s="64"/>
    </row>
    <row r="5" spans="1:15" s="10" customFormat="1" ht="52.5" customHeight="1" thickBot="1" x14ac:dyDescent="0.3">
      <c r="A5" s="102" t="s">
        <v>80</v>
      </c>
      <c r="B5" s="118">
        <v>10</v>
      </c>
      <c r="C5" s="99"/>
      <c r="D5" s="102" t="s">
        <v>78</v>
      </c>
      <c r="E5" s="128" t="s">
        <v>82</v>
      </c>
      <c r="F5" s="106"/>
      <c r="G5" s="86"/>
      <c r="H5" s="86"/>
      <c r="I5" s="97"/>
      <c r="J5" s="97"/>
      <c r="K5" s="97"/>
      <c r="L5" s="97"/>
      <c r="M5" s="97"/>
      <c r="N5" s="97"/>
      <c r="O5" s="97"/>
    </row>
    <row r="6" spans="1:15" s="10" customFormat="1" ht="103.5" customHeight="1" thickBot="1" x14ac:dyDescent="0.3">
      <c r="A6" s="142" t="s">
        <v>73</v>
      </c>
      <c r="B6" s="142"/>
      <c r="C6" s="142"/>
      <c r="D6" s="142"/>
      <c r="E6" s="142"/>
      <c r="F6" s="142"/>
      <c r="G6" s="94"/>
      <c r="H6" s="94"/>
      <c r="I6" s="94"/>
    </row>
    <row r="7" spans="1:15" ht="64.5" customHeight="1" x14ac:dyDescent="0.25">
      <c r="A7" s="144" t="s">
        <v>10</v>
      </c>
      <c r="B7" s="140" t="s">
        <v>25</v>
      </c>
      <c r="C7" s="85" t="s">
        <v>63</v>
      </c>
      <c r="D7" s="85" t="s">
        <v>77</v>
      </c>
      <c r="E7" s="91" t="s">
        <v>58</v>
      </c>
      <c r="F7" s="88"/>
      <c r="G7" s="64"/>
    </row>
    <row r="8" spans="1:15" ht="31.5" customHeight="1" thickBot="1" x14ac:dyDescent="0.3">
      <c r="A8" s="145"/>
      <c r="B8" s="141"/>
      <c r="C8" s="92" t="s">
        <v>26</v>
      </c>
      <c r="D8" s="92" t="s">
        <v>32</v>
      </c>
      <c r="E8" s="93" t="s">
        <v>59</v>
      </c>
      <c r="G8" s="64"/>
    </row>
    <row r="9" spans="1:15" ht="23.25" customHeight="1" x14ac:dyDescent="0.25">
      <c r="A9" s="71" t="s">
        <v>11</v>
      </c>
      <c r="B9" s="72">
        <v>2020</v>
      </c>
      <c r="C9" s="65">
        <v>0</v>
      </c>
      <c r="D9" s="65">
        <v>0</v>
      </c>
      <c r="E9" s="78">
        <f>C9-D9</f>
        <v>0</v>
      </c>
      <c r="G9" s="64"/>
    </row>
    <row r="10" spans="1:15" ht="23.25" customHeight="1" x14ac:dyDescent="0.25">
      <c r="A10" s="66" t="s">
        <v>12</v>
      </c>
      <c r="B10" s="52">
        <v>2020</v>
      </c>
      <c r="C10" s="63">
        <v>150</v>
      </c>
      <c r="D10" s="63">
        <v>100</v>
      </c>
      <c r="E10" s="79">
        <f t="shared" ref="E10:E21" si="0">C10-D10</f>
        <v>50</v>
      </c>
      <c r="G10" s="64"/>
    </row>
    <row r="11" spans="1:15" ht="23.25" customHeight="1" x14ac:dyDescent="0.25">
      <c r="A11" s="66" t="s">
        <v>13</v>
      </c>
      <c r="B11" s="52">
        <v>2020</v>
      </c>
      <c r="C11" s="63">
        <v>300</v>
      </c>
      <c r="D11" s="63">
        <v>250</v>
      </c>
      <c r="E11" s="79">
        <f t="shared" si="0"/>
        <v>50</v>
      </c>
      <c r="G11" s="64"/>
    </row>
    <row r="12" spans="1:15" ht="23.25" customHeight="1" x14ac:dyDescent="0.25">
      <c r="A12" s="66" t="s">
        <v>14</v>
      </c>
      <c r="B12" s="52">
        <v>2020</v>
      </c>
      <c r="C12" s="63">
        <v>400</v>
      </c>
      <c r="D12" s="63">
        <v>400</v>
      </c>
      <c r="E12" s="79">
        <f t="shared" si="0"/>
        <v>0</v>
      </c>
      <c r="G12" s="64"/>
    </row>
    <row r="13" spans="1:15" ht="23.25" customHeight="1" x14ac:dyDescent="0.25">
      <c r="A13" s="66" t="s">
        <v>15</v>
      </c>
      <c r="B13" s="52">
        <v>2020</v>
      </c>
      <c r="C13" s="63">
        <v>500</v>
      </c>
      <c r="D13" s="63">
        <v>600</v>
      </c>
      <c r="E13" s="79">
        <f t="shared" si="0"/>
        <v>-100</v>
      </c>
      <c r="G13" s="64"/>
    </row>
    <row r="14" spans="1:15" ht="23.25" customHeight="1" x14ac:dyDescent="0.25">
      <c r="A14" s="66" t="s">
        <v>16</v>
      </c>
      <c r="B14" s="52">
        <v>2020</v>
      </c>
      <c r="C14" s="63">
        <v>600</v>
      </c>
      <c r="D14" s="63">
        <v>900</v>
      </c>
      <c r="E14" s="79">
        <f t="shared" si="0"/>
        <v>-300</v>
      </c>
      <c r="G14" s="64"/>
    </row>
    <row r="15" spans="1:15" ht="23.25" customHeight="1" x14ac:dyDescent="0.25">
      <c r="A15" s="66" t="s">
        <v>17</v>
      </c>
      <c r="B15" s="52">
        <v>2020</v>
      </c>
      <c r="C15" s="63">
        <v>750</v>
      </c>
      <c r="D15" s="63">
        <v>1050</v>
      </c>
      <c r="E15" s="79">
        <f t="shared" si="0"/>
        <v>-300</v>
      </c>
      <c r="G15" s="64"/>
    </row>
    <row r="16" spans="1:15" ht="23.25" customHeight="1" x14ac:dyDescent="0.25">
      <c r="A16" s="66" t="s">
        <v>18</v>
      </c>
      <c r="B16" s="52">
        <v>2020</v>
      </c>
      <c r="C16" s="63">
        <v>950</v>
      </c>
      <c r="D16" s="63">
        <v>1100</v>
      </c>
      <c r="E16" s="79">
        <f t="shared" si="0"/>
        <v>-150</v>
      </c>
      <c r="G16" s="64"/>
    </row>
    <row r="17" spans="1:7" ht="23.25" customHeight="1" x14ac:dyDescent="0.25">
      <c r="A17" s="66" t="s">
        <v>19</v>
      </c>
      <c r="B17" s="52">
        <v>2020</v>
      </c>
      <c r="C17" s="63">
        <v>1200</v>
      </c>
      <c r="D17" s="63">
        <v>1175</v>
      </c>
      <c r="E17" s="79">
        <f t="shared" si="0"/>
        <v>25</v>
      </c>
      <c r="G17" s="64"/>
    </row>
    <row r="18" spans="1:7" ht="23.25" customHeight="1" x14ac:dyDescent="0.25">
      <c r="A18" s="66" t="s">
        <v>20</v>
      </c>
      <c r="B18" s="52">
        <v>2020</v>
      </c>
      <c r="C18" s="63">
        <v>1500</v>
      </c>
      <c r="D18" s="63">
        <v>1300</v>
      </c>
      <c r="E18" s="79">
        <f t="shared" si="0"/>
        <v>200</v>
      </c>
      <c r="G18" s="64"/>
    </row>
    <row r="19" spans="1:7" ht="23.25" customHeight="1" x14ac:dyDescent="0.25">
      <c r="A19" s="66" t="s">
        <v>21</v>
      </c>
      <c r="B19" s="53">
        <v>2021</v>
      </c>
      <c r="C19" s="63">
        <v>1800</v>
      </c>
      <c r="D19" s="63">
        <v>1400</v>
      </c>
      <c r="E19" s="79">
        <f t="shared" si="0"/>
        <v>400</v>
      </c>
      <c r="G19" s="64"/>
    </row>
    <row r="20" spans="1:7" ht="23.25" customHeight="1" x14ac:dyDescent="0.25">
      <c r="A20" s="66" t="s">
        <v>22</v>
      </c>
      <c r="B20" s="53">
        <v>2021</v>
      </c>
      <c r="C20" s="63">
        <v>2000</v>
      </c>
      <c r="D20" s="63">
        <v>1500</v>
      </c>
      <c r="E20" s="79">
        <f t="shared" si="0"/>
        <v>500</v>
      </c>
      <c r="G20" s="64"/>
    </row>
    <row r="21" spans="1:7" ht="23.25" customHeight="1" thickBot="1" x14ac:dyDescent="0.3">
      <c r="A21" s="67" t="s">
        <v>11</v>
      </c>
      <c r="B21" s="68">
        <v>2021</v>
      </c>
      <c r="C21" s="69">
        <v>2200</v>
      </c>
      <c r="D21" s="69">
        <v>1650</v>
      </c>
      <c r="E21" s="80">
        <f t="shared" si="0"/>
        <v>550</v>
      </c>
      <c r="G21" s="64"/>
    </row>
    <row r="22" spans="1:7" ht="23.25" customHeight="1" x14ac:dyDescent="0.25">
      <c r="A22" s="81" t="s">
        <v>12</v>
      </c>
      <c r="B22" s="82">
        <v>2021</v>
      </c>
      <c r="C22" s="121">
        <v>2350</v>
      </c>
      <c r="D22" s="121">
        <v>1750</v>
      </c>
      <c r="E22" s="122">
        <f>C22-D22</f>
        <v>600</v>
      </c>
    </row>
    <row r="23" spans="1:7" ht="23.25" customHeight="1" x14ac:dyDescent="0.25">
      <c r="A23" s="66" t="s">
        <v>13</v>
      </c>
      <c r="B23" s="53">
        <v>2021</v>
      </c>
      <c r="C23" s="120">
        <v>2400</v>
      </c>
      <c r="D23" s="120">
        <v>1950</v>
      </c>
      <c r="E23" s="123">
        <f t="shared" ref="E23:E57" si="1">C23-D23</f>
        <v>450</v>
      </c>
    </row>
    <row r="24" spans="1:7" ht="23.25" customHeight="1" x14ac:dyDescent="0.25">
      <c r="A24" s="66" t="s">
        <v>14</v>
      </c>
      <c r="B24" s="53">
        <v>2021</v>
      </c>
      <c r="C24" s="120">
        <v>2500</v>
      </c>
      <c r="D24" s="120">
        <v>2250</v>
      </c>
      <c r="E24" s="123">
        <f t="shared" si="1"/>
        <v>250</v>
      </c>
    </row>
    <row r="25" spans="1:7" ht="23.25" customHeight="1" x14ac:dyDescent="0.25">
      <c r="A25" s="66" t="s">
        <v>15</v>
      </c>
      <c r="B25" s="53">
        <v>2021</v>
      </c>
      <c r="C25" s="120">
        <v>2600</v>
      </c>
      <c r="D25" s="120">
        <v>2650</v>
      </c>
      <c r="E25" s="123">
        <f t="shared" si="1"/>
        <v>-50</v>
      </c>
    </row>
    <row r="26" spans="1:7" ht="23.25" customHeight="1" x14ac:dyDescent="0.25">
      <c r="A26" s="66" t="s">
        <v>16</v>
      </c>
      <c r="B26" s="53">
        <v>2021</v>
      </c>
      <c r="C26" s="120">
        <v>2700</v>
      </c>
      <c r="D26" s="120">
        <v>2950</v>
      </c>
      <c r="E26" s="123">
        <f t="shared" si="1"/>
        <v>-250</v>
      </c>
    </row>
    <row r="27" spans="1:7" ht="23.25" customHeight="1" x14ac:dyDescent="0.25">
      <c r="A27" s="66" t="s">
        <v>17</v>
      </c>
      <c r="B27" s="53">
        <v>2021</v>
      </c>
      <c r="C27" s="120">
        <v>2850</v>
      </c>
      <c r="D27" s="120">
        <v>3300</v>
      </c>
      <c r="E27" s="123">
        <f t="shared" si="1"/>
        <v>-450</v>
      </c>
    </row>
    <row r="28" spans="1:7" ht="23.25" customHeight="1" x14ac:dyDescent="0.25">
      <c r="A28" s="66" t="s">
        <v>18</v>
      </c>
      <c r="B28" s="53">
        <v>2021</v>
      </c>
      <c r="C28" s="120">
        <v>3050</v>
      </c>
      <c r="D28" s="120">
        <v>3500</v>
      </c>
      <c r="E28" s="123">
        <f t="shared" si="1"/>
        <v>-450</v>
      </c>
    </row>
    <row r="29" spans="1:7" ht="23.25" customHeight="1" x14ac:dyDescent="0.25">
      <c r="A29" s="66" t="s">
        <v>19</v>
      </c>
      <c r="B29" s="53">
        <v>2021</v>
      </c>
      <c r="C29" s="120">
        <v>3250</v>
      </c>
      <c r="D29" s="120">
        <v>3650</v>
      </c>
      <c r="E29" s="123">
        <f t="shared" si="1"/>
        <v>-400</v>
      </c>
    </row>
    <row r="30" spans="1:7" ht="23.25" customHeight="1" x14ac:dyDescent="0.25">
      <c r="A30" s="66" t="s">
        <v>20</v>
      </c>
      <c r="B30" s="53">
        <v>2021</v>
      </c>
      <c r="C30" s="120">
        <v>3500</v>
      </c>
      <c r="D30" s="120">
        <v>3750</v>
      </c>
      <c r="E30" s="123">
        <f t="shared" si="1"/>
        <v>-250</v>
      </c>
    </row>
    <row r="31" spans="1:7" ht="23.25" customHeight="1" x14ac:dyDescent="0.25">
      <c r="A31" s="66" t="s">
        <v>21</v>
      </c>
      <c r="B31" s="101">
        <v>2022</v>
      </c>
      <c r="C31" s="120">
        <v>3800</v>
      </c>
      <c r="D31" s="120">
        <v>3850</v>
      </c>
      <c r="E31" s="123">
        <f t="shared" si="1"/>
        <v>-50</v>
      </c>
    </row>
    <row r="32" spans="1:7" ht="23.25" customHeight="1" x14ac:dyDescent="0.25">
      <c r="A32" s="66" t="s">
        <v>22</v>
      </c>
      <c r="B32" s="101">
        <v>2022</v>
      </c>
      <c r="C32" s="120">
        <v>4100</v>
      </c>
      <c r="D32" s="120">
        <v>3900</v>
      </c>
      <c r="E32" s="123">
        <f t="shared" si="1"/>
        <v>200</v>
      </c>
    </row>
    <row r="33" spans="1:5" ht="23.25" customHeight="1" thickBot="1" x14ac:dyDescent="0.3">
      <c r="A33" s="67" t="s">
        <v>11</v>
      </c>
      <c r="B33" s="124">
        <v>2022</v>
      </c>
      <c r="C33" s="125">
        <v>4250</v>
      </c>
      <c r="D33" s="125">
        <v>3950</v>
      </c>
      <c r="E33" s="126">
        <f t="shared" si="1"/>
        <v>300</v>
      </c>
    </row>
    <row r="34" spans="1:5" ht="23.25" customHeight="1" x14ac:dyDescent="0.25">
      <c r="A34" s="81" t="s">
        <v>12</v>
      </c>
      <c r="B34" s="127">
        <v>2022</v>
      </c>
      <c r="C34" s="121">
        <v>6600</v>
      </c>
      <c r="D34" s="121">
        <v>5700</v>
      </c>
      <c r="E34" s="122">
        <f t="shared" si="1"/>
        <v>900</v>
      </c>
    </row>
    <row r="35" spans="1:5" ht="23.25" customHeight="1" x14ac:dyDescent="0.25">
      <c r="A35" s="66" t="s">
        <v>13</v>
      </c>
      <c r="B35" s="101">
        <v>2022</v>
      </c>
      <c r="C35" s="120">
        <v>6700</v>
      </c>
      <c r="D35" s="120">
        <v>5750</v>
      </c>
      <c r="E35" s="123">
        <f t="shared" si="1"/>
        <v>950</v>
      </c>
    </row>
    <row r="36" spans="1:5" ht="23.25" customHeight="1" x14ac:dyDescent="0.25">
      <c r="A36" s="66" t="s">
        <v>14</v>
      </c>
      <c r="B36" s="101">
        <v>2022</v>
      </c>
      <c r="C36" s="120">
        <v>6850</v>
      </c>
      <c r="D36" s="120">
        <v>6050</v>
      </c>
      <c r="E36" s="123">
        <f t="shared" si="1"/>
        <v>800</v>
      </c>
    </row>
    <row r="37" spans="1:5" ht="23.25" customHeight="1" x14ac:dyDescent="0.25">
      <c r="A37" s="66" t="s">
        <v>15</v>
      </c>
      <c r="B37" s="101">
        <v>2022</v>
      </c>
      <c r="C37" s="120">
        <v>6950</v>
      </c>
      <c r="D37" s="120">
        <v>6150</v>
      </c>
      <c r="E37" s="123">
        <f t="shared" si="1"/>
        <v>800</v>
      </c>
    </row>
    <row r="38" spans="1:5" ht="23.25" customHeight="1" x14ac:dyDescent="0.25">
      <c r="A38" s="66" t="s">
        <v>16</v>
      </c>
      <c r="B38" s="101">
        <v>2022</v>
      </c>
      <c r="C38" s="120">
        <v>7050</v>
      </c>
      <c r="D38" s="120">
        <v>6450</v>
      </c>
      <c r="E38" s="123">
        <f t="shared" si="1"/>
        <v>600</v>
      </c>
    </row>
    <row r="39" spans="1:5" ht="23.25" customHeight="1" x14ac:dyDescent="0.25">
      <c r="A39" s="66" t="s">
        <v>17</v>
      </c>
      <c r="B39" s="101">
        <v>2022</v>
      </c>
      <c r="C39" s="120">
        <v>7150</v>
      </c>
      <c r="D39" s="120">
        <v>6600</v>
      </c>
      <c r="E39" s="123">
        <f t="shared" si="1"/>
        <v>550</v>
      </c>
    </row>
    <row r="40" spans="1:5" ht="23.25" customHeight="1" x14ac:dyDescent="0.25">
      <c r="A40" s="66" t="s">
        <v>18</v>
      </c>
      <c r="B40" s="101">
        <v>2022</v>
      </c>
      <c r="C40" s="120">
        <v>7400</v>
      </c>
      <c r="D40" s="120">
        <v>6650</v>
      </c>
      <c r="E40" s="123">
        <f t="shared" si="1"/>
        <v>750</v>
      </c>
    </row>
    <row r="41" spans="1:5" ht="23.25" customHeight="1" x14ac:dyDescent="0.25">
      <c r="A41" s="66" t="s">
        <v>19</v>
      </c>
      <c r="B41" s="101">
        <v>2022</v>
      </c>
      <c r="C41" s="120">
        <v>7750</v>
      </c>
      <c r="D41" s="120">
        <v>6750</v>
      </c>
      <c r="E41" s="123">
        <f t="shared" si="1"/>
        <v>1000</v>
      </c>
    </row>
    <row r="42" spans="1:5" ht="23.25" customHeight="1" x14ac:dyDescent="0.25">
      <c r="A42" s="66" t="s">
        <v>20</v>
      </c>
      <c r="B42" s="101">
        <v>2022</v>
      </c>
      <c r="C42" s="120">
        <v>8150</v>
      </c>
      <c r="D42" s="120">
        <v>6950</v>
      </c>
      <c r="E42" s="123">
        <f t="shared" si="1"/>
        <v>1200</v>
      </c>
    </row>
    <row r="43" spans="1:5" ht="23.25" customHeight="1" x14ac:dyDescent="0.25">
      <c r="A43" s="66" t="s">
        <v>21</v>
      </c>
      <c r="B43" s="101">
        <v>2023</v>
      </c>
      <c r="C43" s="120">
        <v>8250</v>
      </c>
      <c r="D43" s="120">
        <v>6950</v>
      </c>
      <c r="E43" s="123">
        <f t="shared" si="1"/>
        <v>1300</v>
      </c>
    </row>
    <row r="44" spans="1:5" ht="23.25" customHeight="1" x14ac:dyDescent="0.25">
      <c r="A44" s="66" t="s">
        <v>22</v>
      </c>
      <c r="B44" s="101">
        <v>2023</v>
      </c>
      <c r="C44" s="120">
        <v>8450</v>
      </c>
      <c r="D44" s="120">
        <v>6950</v>
      </c>
      <c r="E44" s="123">
        <f t="shared" si="1"/>
        <v>1500</v>
      </c>
    </row>
    <row r="45" spans="1:5" ht="23.25" customHeight="1" thickBot="1" x14ac:dyDescent="0.3">
      <c r="A45" s="67" t="s">
        <v>11</v>
      </c>
      <c r="B45" s="124">
        <v>2023</v>
      </c>
      <c r="C45" s="125">
        <v>8500</v>
      </c>
      <c r="D45" s="125">
        <v>7200</v>
      </c>
      <c r="E45" s="126">
        <f t="shared" si="1"/>
        <v>1300</v>
      </c>
    </row>
    <row r="46" spans="1:5" ht="23.25" customHeight="1" x14ac:dyDescent="0.25">
      <c r="A46" s="81" t="s">
        <v>12</v>
      </c>
      <c r="B46" s="127">
        <v>2023</v>
      </c>
      <c r="C46" s="121"/>
      <c r="D46" s="121"/>
      <c r="E46" s="122">
        <f t="shared" si="1"/>
        <v>0</v>
      </c>
    </row>
    <row r="47" spans="1:5" ht="23.25" customHeight="1" x14ac:dyDescent="0.25">
      <c r="A47" s="66" t="s">
        <v>13</v>
      </c>
      <c r="B47" s="101">
        <v>2023</v>
      </c>
      <c r="C47" s="120"/>
      <c r="D47" s="120"/>
      <c r="E47" s="123">
        <f t="shared" si="1"/>
        <v>0</v>
      </c>
    </row>
    <row r="48" spans="1:5" ht="23.25" customHeight="1" x14ac:dyDescent="0.25">
      <c r="A48" s="66" t="s">
        <v>14</v>
      </c>
      <c r="B48" s="101">
        <v>2023</v>
      </c>
      <c r="C48" s="120"/>
      <c r="D48" s="120"/>
      <c r="E48" s="123">
        <f t="shared" si="1"/>
        <v>0</v>
      </c>
    </row>
    <row r="49" spans="1:5" ht="23.25" customHeight="1" x14ac:dyDescent="0.25">
      <c r="A49" s="66" t="s">
        <v>15</v>
      </c>
      <c r="B49" s="101">
        <v>2023</v>
      </c>
      <c r="C49" s="120"/>
      <c r="D49" s="120"/>
      <c r="E49" s="123">
        <f t="shared" si="1"/>
        <v>0</v>
      </c>
    </row>
    <row r="50" spans="1:5" ht="23.25" customHeight="1" x14ac:dyDescent="0.25">
      <c r="A50" s="66" t="s">
        <v>16</v>
      </c>
      <c r="B50" s="101">
        <v>2023</v>
      </c>
      <c r="C50" s="120"/>
      <c r="D50" s="120"/>
      <c r="E50" s="123">
        <f t="shared" si="1"/>
        <v>0</v>
      </c>
    </row>
    <row r="51" spans="1:5" ht="23.25" customHeight="1" x14ac:dyDescent="0.25">
      <c r="A51" s="66" t="s">
        <v>17</v>
      </c>
      <c r="B51" s="101">
        <v>2023</v>
      </c>
      <c r="C51" s="120"/>
      <c r="D51" s="120"/>
      <c r="E51" s="123">
        <f t="shared" si="1"/>
        <v>0</v>
      </c>
    </row>
    <row r="52" spans="1:5" ht="23.25" customHeight="1" x14ac:dyDescent="0.25">
      <c r="A52" s="66" t="s">
        <v>18</v>
      </c>
      <c r="B52" s="101">
        <v>2023</v>
      </c>
      <c r="C52" s="120"/>
      <c r="D52" s="120"/>
      <c r="E52" s="123">
        <f t="shared" si="1"/>
        <v>0</v>
      </c>
    </row>
    <row r="53" spans="1:5" ht="23.25" customHeight="1" x14ac:dyDescent="0.25">
      <c r="A53" s="66" t="s">
        <v>19</v>
      </c>
      <c r="B53" s="101">
        <v>2023</v>
      </c>
      <c r="C53" s="120"/>
      <c r="D53" s="120"/>
      <c r="E53" s="123">
        <f t="shared" si="1"/>
        <v>0</v>
      </c>
    </row>
    <row r="54" spans="1:5" ht="23.25" customHeight="1" x14ac:dyDescent="0.25">
      <c r="A54" s="66" t="s">
        <v>20</v>
      </c>
      <c r="B54" s="101">
        <v>2023</v>
      </c>
      <c r="C54" s="120"/>
      <c r="D54" s="120"/>
      <c r="E54" s="123">
        <f t="shared" si="1"/>
        <v>0</v>
      </c>
    </row>
    <row r="55" spans="1:5" ht="23.25" customHeight="1" x14ac:dyDescent="0.25">
      <c r="A55" s="66" t="s">
        <v>21</v>
      </c>
      <c r="B55" s="101">
        <v>2024</v>
      </c>
      <c r="C55" s="120"/>
      <c r="D55" s="120"/>
      <c r="E55" s="123">
        <f t="shared" si="1"/>
        <v>0</v>
      </c>
    </row>
    <row r="56" spans="1:5" ht="23.25" customHeight="1" x14ac:dyDescent="0.25">
      <c r="A56" s="66" t="s">
        <v>22</v>
      </c>
      <c r="B56" s="101">
        <v>2024</v>
      </c>
      <c r="C56" s="120"/>
      <c r="D56" s="120"/>
      <c r="E56" s="123">
        <f t="shared" si="1"/>
        <v>0</v>
      </c>
    </row>
    <row r="57" spans="1:5" ht="23.25" customHeight="1" thickBot="1" x14ac:dyDescent="0.3">
      <c r="A57" s="67" t="s">
        <v>11</v>
      </c>
      <c r="B57" s="124">
        <v>2024</v>
      </c>
      <c r="C57" s="125"/>
      <c r="D57" s="125"/>
      <c r="E57" s="126">
        <f t="shared" si="1"/>
        <v>0</v>
      </c>
    </row>
  </sheetData>
  <sheetProtection formatCells="0"/>
  <mergeCells count="4">
    <mergeCell ref="B7:B8"/>
    <mergeCell ref="A6:F6"/>
    <mergeCell ref="A1:F1"/>
    <mergeCell ref="A7:A8"/>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7"/>
  <sheetViews>
    <sheetView tabSelected="1" zoomScale="78" zoomScaleNormal="78" workbookViewId="0">
      <selection activeCell="H52" sqref="H52"/>
    </sheetView>
  </sheetViews>
  <sheetFormatPr defaultColWidth="8.7109375" defaultRowHeight="15" x14ac:dyDescent="0.25"/>
  <cols>
    <col min="1" max="1" width="18.28515625" style="10" customWidth="1"/>
    <col min="2" max="2" width="11.140625" style="10" customWidth="1"/>
    <col min="3" max="3" width="13.85546875" style="10" customWidth="1"/>
    <col min="4" max="4" width="12.85546875" style="10" customWidth="1"/>
    <col min="5" max="7" width="17.140625" style="10" customWidth="1"/>
    <col min="8" max="8" width="14.85546875" style="10" customWidth="1"/>
    <col min="9" max="9" width="16.5703125" style="10" customWidth="1"/>
    <col min="10" max="10" width="13.85546875" style="10" hidden="1" customWidth="1"/>
    <col min="11" max="11" width="15.7109375" style="10" hidden="1" customWidth="1"/>
    <col min="12" max="12" width="13.7109375" style="10" customWidth="1"/>
    <col min="13" max="13" width="13.42578125" style="10" customWidth="1"/>
    <col min="14" max="14" width="21.7109375" style="10" customWidth="1"/>
    <col min="15" max="16384" width="8.7109375" style="10"/>
  </cols>
  <sheetData>
    <row r="1" spans="1:19" ht="35.25" customHeight="1" x14ac:dyDescent="0.25">
      <c r="A1" s="149" t="s">
        <v>65</v>
      </c>
      <c r="B1" s="149"/>
      <c r="C1" s="149"/>
      <c r="D1" s="149"/>
      <c r="E1" s="149"/>
      <c r="F1" s="149"/>
      <c r="G1" s="149"/>
      <c r="H1" s="149"/>
      <c r="I1" s="149"/>
      <c r="J1" s="149"/>
      <c r="K1" s="149"/>
      <c r="L1" s="149"/>
      <c r="M1" s="149"/>
      <c r="N1" s="149"/>
    </row>
    <row r="2" spans="1:19" ht="44.25" customHeight="1" x14ac:dyDescent="0.25">
      <c r="B2" s="146" t="s">
        <v>81</v>
      </c>
      <c r="C2" s="146"/>
      <c r="D2" s="146"/>
      <c r="E2" s="146"/>
      <c r="F2" s="146"/>
      <c r="G2" s="146"/>
      <c r="H2" s="146"/>
      <c r="I2" s="146"/>
      <c r="J2" s="146"/>
      <c r="K2" s="146"/>
      <c r="L2" s="146"/>
      <c r="M2" s="146"/>
      <c r="N2" s="97"/>
    </row>
    <row r="3" spans="1:19" ht="33.75" customHeight="1" thickBot="1" x14ac:dyDescent="0.3">
      <c r="A3" s="147" t="str">
        <f>'Solar Net Meter Readings'!A2</f>
        <v xml:space="preserve">Consumer ID </v>
      </c>
      <c r="B3" s="147"/>
      <c r="C3" s="132" t="str">
        <f>'Solar Net Meter Readings'!B2</f>
        <v>xxxx</v>
      </c>
      <c r="D3" s="108"/>
      <c r="E3" s="107"/>
      <c r="F3" s="95"/>
      <c r="G3" s="148" t="str">
        <f>'Solar Net Meter Readings'!D2</f>
        <v>Rate Code:</v>
      </c>
      <c r="H3" s="148"/>
      <c r="I3" s="129" t="str">
        <f>'Solar Net Meter Readings'!E2</f>
        <v>1.0 (Domestic)</v>
      </c>
      <c r="J3" s="104"/>
      <c r="K3" s="104"/>
      <c r="L3" s="104"/>
      <c r="M3" s="104"/>
      <c r="N3" s="114"/>
    </row>
    <row r="4" spans="1:19" ht="33.75" customHeight="1" thickBot="1" x14ac:dyDescent="0.3">
      <c r="A4" s="147" t="str">
        <f>'Solar Net Meter Readings'!A3</f>
        <v>Consumer Name</v>
      </c>
      <c r="B4" s="147"/>
      <c r="C4" s="133" t="str">
        <f>'Solar Net Meter Readings'!B3</f>
        <v>xxxx</v>
      </c>
      <c r="D4" s="100"/>
      <c r="E4" s="109"/>
      <c r="F4" s="95"/>
      <c r="G4" s="148" t="str">
        <f>'Solar Net Meter Readings'!D3</f>
        <v>DT Code/Name:</v>
      </c>
      <c r="H4" s="148"/>
      <c r="I4" s="130" t="str">
        <f>'Solar Net Meter Readings'!E3</f>
        <v>xxxx</v>
      </c>
      <c r="J4" s="98"/>
      <c r="K4" s="98"/>
      <c r="L4" s="98"/>
      <c r="M4" s="98"/>
      <c r="N4" s="115"/>
    </row>
    <row r="5" spans="1:19" ht="33.75" customHeight="1" thickBot="1" x14ac:dyDescent="0.3">
      <c r="A5" s="147" t="str">
        <f>'Solar Net Meter Readings'!A4</f>
        <v>Net Meter Serial No. and Make:</v>
      </c>
      <c r="B5" s="147"/>
      <c r="C5" s="133" t="str">
        <f>'Solar Net Meter Readings'!B4</f>
        <v>xxxx</v>
      </c>
      <c r="D5" s="100"/>
      <c r="E5" s="109"/>
      <c r="F5" s="95"/>
      <c r="G5" s="148" t="str">
        <f>'Solar Net Meter Readings'!D4</f>
        <v>Feeder Code/Name</v>
      </c>
      <c r="H5" s="148"/>
      <c r="I5" s="130" t="str">
        <f>'Solar Net Meter Readings'!E4</f>
        <v>xxxx</v>
      </c>
      <c r="J5" s="98"/>
      <c r="K5" s="98"/>
      <c r="L5" s="98"/>
      <c r="M5" s="98"/>
      <c r="N5" s="115"/>
    </row>
    <row r="6" spans="1:19" ht="33.75" customHeight="1" thickBot="1" x14ac:dyDescent="0.3">
      <c r="A6" s="147" t="str">
        <f>'Solar Net Meter Readings'!A5</f>
        <v>Solar RTS Capacity (KWp)</v>
      </c>
      <c r="B6" s="147"/>
      <c r="C6" s="131">
        <f>'Solar Net Meter Readings'!B5</f>
        <v>10</v>
      </c>
      <c r="D6" s="99"/>
      <c r="E6" s="106"/>
      <c r="F6" s="97"/>
      <c r="G6" s="148" t="str">
        <f>'Solar Net Meter Readings'!D5</f>
        <v>JAKEDA Sanction Details (optional)</v>
      </c>
      <c r="H6" s="148"/>
      <c r="I6" s="131" t="str">
        <f>'Solar Net Meter Readings'!E5</f>
        <v>xxxx</v>
      </c>
      <c r="J6" s="99"/>
      <c r="K6" s="99"/>
      <c r="L6" s="99"/>
      <c r="M6" s="99"/>
      <c r="N6" s="105"/>
    </row>
    <row r="7" spans="1:19" ht="21" customHeight="1" x14ac:dyDescent="0.25">
      <c r="A7" s="10" t="s">
        <v>43</v>
      </c>
      <c r="H7" s="162"/>
      <c r="I7" s="163"/>
      <c r="J7" s="163"/>
      <c r="K7" s="163"/>
      <c r="L7" s="163"/>
      <c r="M7" s="163"/>
      <c r="N7" s="163"/>
    </row>
    <row r="8" spans="1:19" ht="25.5" customHeight="1" thickBot="1" x14ac:dyDescent="0.3">
      <c r="A8" s="83" t="s">
        <v>48</v>
      </c>
    </row>
    <row r="9" spans="1:19" ht="23.25" customHeight="1" thickBot="1" x14ac:dyDescent="0.3">
      <c r="A9" s="32"/>
      <c r="B9" s="33"/>
      <c r="C9" s="155" t="s">
        <v>34</v>
      </c>
      <c r="D9" s="156"/>
      <c r="E9" s="156"/>
      <c r="F9" s="157" t="s">
        <v>37</v>
      </c>
      <c r="G9" s="158"/>
      <c r="H9" s="158"/>
      <c r="I9" s="159"/>
      <c r="J9" s="157" t="s">
        <v>60</v>
      </c>
      <c r="K9" s="159"/>
      <c r="L9" s="160" t="s">
        <v>36</v>
      </c>
      <c r="M9" s="160"/>
      <c r="N9" s="161"/>
    </row>
    <row r="10" spans="1:19" ht="71.25" customHeight="1" thickBot="1" x14ac:dyDescent="0.3">
      <c r="A10" s="34" t="s">
        <v>10</v>
      </c>
      <c r="B10" s="35" t="s">
        <v>25</v>
      </c>
      <c r="C10" s="17" t="s">
        <v>30</v>
      </c>
      <c r="D10" s="17" t="s">
        <v>31</v>
      </c>
      <c r="E10" s="17" t="s">
        <v>38</v>
      </c>
      <c r="F10" s="21" t="s">
        <v>40</v>
      </c>
      <c r="G10" s="21" t="s">
        <v>41</v>
      </c>
      <c r="H10" s="16" t="s">
        <v>46</v>
      </c>
      <c r="I10" s="16" t="s">
        <v>35</v>
      </c>
      <c r="J10" s="16" t="s">
        <v>49</v>
      </c>
      <c r="K10" s="16" t="s">
        <v>50</v>
      </c>
      <c r="L10" s="19" t="s">
        <v>23</v>
      </c>
      <c r="M10" s="19" t="s">
        <v>24</v>
      </c>
      <c r="N10" s="27" t="s">
        <v>33</v>
      </c>
    </row>
    <row r="11" spans="1:19" ht="27.75" customHeight="1" thickBot="1" x14ac:dyDescent="0.3">
      <c r="A11" s="36" t="s">
        <v>26</v>
      </c>
      <c r="B11" s="37" t="s">
        <v>32</v>
      </c>
      <c r="C11" s="18" t="s">
        <v>27</v>
      </c>
      <c r="D11" s="18" t="s">
        <v>28</v>
      </c>
      <c r="E11" s="18" t="s">
        <v>42</v>
      </c>
      <c r="F11" s="23" t="s">
        <v>44</v>
      </c>
      <c r="G11" s="23" t="s">
        <v>45</v>
      </c>
      <c r="H11" s="24" t="s">
        <v>47</v>
      </c>
      <c r="I11" s="25" t="s">
        <v>29</v>
      </c>
      <c r="J11" s="25" t="s">
        <v>51</v>
      </c>
      <c r="K11" s="25" t="s">
        <v>39</v>
      </c>
      <c r="L11" s="20" t="s">
        <v>52</v>
      </c>
      <c r="M11" s="20" t="s">
        <v>53</v>
      </c>
      <c r="N11" s="28" t="s">
        <v>54</v>
      </c>
    </row>
    <row r="12" spans="1:19" ht="52.5" customHeight="1" thickBot="1" x14ac:dyDescent="0.3">
      <c r="A12" s="49" t="str">
        <f>'Solar Net Meter Readings'!A9</f>
        <v>March</v>
      </c>
      <c r="B12" s="47">
        <f>'Solar Net Meter Readings'!B9</f>
        <v>2020</v>
      </c>
      <c r="C12" s="60">
        <f>'Solar Net Meter Readings'!C9</f>
        <v>0</v>
      </c>
      <c r="D12" s="60">
        <f>'Solar Net Meter Readings'!D9</f>
        <v>0</v>
      </c>
      <c r="E12" s="61">
        <f>C12-D12</f>
        <v>0</v>
      </c>
      <c r="F12" s="153" t="s">
        <v>62</v>
      </c>
      <c r="G12" s="154"/>
      <c r="H12" s="154"/>
      <c r="I12" s="154"/>
      <c r="J12" s="55">
        <f>L12</f>
        <v>0</v>
      </c>
      <c r="K12" s="55">
        <f>M12</f>
        <v>0</v>
      </c>
      <c r="L12" s="62">
        <v>0</v>
      </c>
      <c r="M12" s="62">
        <v>0</v>
      </c>
      <c r="N12" s="48"/>
    </row>
    <row r="13" spans="1:19" x14ac:dyDescent="0.25">
      <c r="A13" s="45" t="str">
        <f>'Solar Net Meter Readings'!A10</f>
        <v>April</v>
      </c>
      <c r="B13" s="46">
        <f>'Solar Net Meter Readings'!B10</f>
        <v>2020</v>
      </c>
      <c r="C13" s="46">
        <f>'Solar Net Meter Readings'!C10</f>
        <v>150</v>
      </c>
      <c r="D13" s="46">
        <f>'Solar Net Meter Readings'!D10</f>
        <v>100</v>
      </c>
      <c r="E13" s="46">
        <f>C13-D13</f>
        <v>50</v>
      </c>
      <c r="F13" s="42">
        <f t="shared" ref="F13:F23" si="0">C13-C12</f>
        <v>150</v>
      </c>
      <c r="G13" s="26">
        <f t="shared" ref="G13:G23" si="1">D13-D12</f>
        <v>100</v>
      </c>
      <c r="H13" s="26">
        <f t="shared" ref="H13:H23" si="2">E13-E12</f>
        <v>50</v>
      </c>
      <c r="I13" s="26">
        <f>N13-H13</f>
        <v>0</v>
      </c>
      <c r="J13" s="26">
        <f>K12</f>
        <v>0</v>
      </c>
      <c r="K13" s="26">
        <f>J13+F13-G13</f>
        <v>50</v>
      </c>
      <c r="L13" s="22">
        <f>M12</f>
        <v>0</v>
      </c>
      <c r="M13" s="22">
        <f>MAX(K12:K13)</f>
        <v>50</v>
      </c>
      <c r="N13" s="29">
        <f t="shared" ref="N13:N24" si="3">M13-L13</f>
        <v>50</v>
      </c>
    </row>
    <row r="14" spans="1:19" x14ac:dyDescent="0.25">
      <c r="A14" s="38" t="str">
        <f>'Solar Net Meter Readings'!A11</f>
        <v>May</v>
      </c>
      <c r="B14" s="39">
        <f>'Solar Net Meter Readings'!B11</f>
        <v>2020</v>
      </c>
      <c r="C14" s="39">
        <f>'Solar Net Meter Readings'!C11</f>
        <v>300</v>
      </c>
      <c r="D14" s="39">
        <f>'Solar Net Meter Readings'!D11</f>
        <v>250</v>
      </c>
      <c r="E14" s="39">
        <f>C14-D14</f>
        <v>50</v>
      </c>
      <c r="F14" s="43">
        <f t="shared" si="0"/>
        <v>150</v>
      </c>
      <c r="G14" s="11">
        <f t="shared" si="1"/>
        <v>150</v>
      </c>
      <c r="H14" s="11">
        <f t="shared" si="2"/>
        <v>0</v>
      </c>
      <c r="I14" s="11">
        <f>(SUM(H13:H14)-SUM(N13:N14))*-1</f>
        <v>0</v>
      </c>
      <c r="J14" s="26">
        <f t="shared" ref="J14:J23" si="4">K13</f>
        <v>50</v>
      </c>
      <c r="K14" s="26">
        <f t="shared" ref="K14:K23" si="5">J14+F14-G14</f>
        <v>50</v>
      </c>
      <c r="L14" s="14">
        <f t="shared" ref="L14:L24" si="6">M13</f>
        <v>50</v>
      </c>
      <c r="M14" s="14">
        <f>MAX(K12:K14)</f>
        <v>50</v>
      </c>
      <c r="N14" s="30">
        <f t="shared" si="3"/>
        <v>0</v>
      </c>
    </row>
    <row r="15" spans="1:19" x14ac:dyDescent="0.25">
      <c r="A15" s="38" t="str">
        <f>'Solar Net Meter Readings'!A12</f>
        <v>June</v>
      </c>
      <c r="B15" s="39">
        <f>'Solar Net Meter Readings'!B12</f>
        <v>2020</v>
      </c>
      <c r="C15" s="39">
        <f>'Solar Net Meter Readings'!C12</f>
        <v>400</v>
      </c>
      <c r="D15" s="39">
        <f>'Solar Net Meter Readings'!D12</f>
        <v>400</v>
      </c>
      <c r="E15" s="39">
        <f t="shared" ref="E15:E23" si="7">C15-D15</f>
        <v>0</v>
      </c>
      <c r="F15" s="43">
        <f t="shared" si="0"/>
        <v>100</v>
      </c>
      <c r="G15" s="11">
        <f t="shared" si="1"/>
        <v>150</v>
      </c>
      <c r="H15" s="11">
        <f t="shared" si="2"/>
        <v>-50</v>
      </c>
      <c r="I15" s="11">
        <f>(SUM(H13:H15)-SUM(N13:N15))*-1</f>
        <v>50</v>
      </c>
      <c r="J15" s="26">
        <f t="shared" si="4"/>
        <v>50</v>
      </c>
      <c r="K15" s="26">
        <f t="shared" si="5"/>
        <v>0</v>
      </c>
      <c r="L15" s="14">
        <f t="shared" si="6"/>
        <v>50</v>
      </c>
      <c r="M15" s="14">
        <f>MAX(K12:K15)</f>
        <v>50</v>
      </c>
      <c r="N15" s="30">
        <f t="shared" si="3"/>
        <v>0</v>
      </c>
    </row>
    <row r="16" spans="1:19" x14ac:dyDescent="0.25">
      <c r="A16" s="38" t="str">
        <f>'Solar Net Meter Readings'!A13</f>
        <v>July</v>
      </c>
      <c r="B16" s="39">
        <f>'Solar Net Meter Readings'!B13</f>
        <v>2020</v>
      </c>
      <c r="C16" s="39">
        <f>'Solar Net Meter Readings'!C13</f>
        <v>500</v>
      </c>
      <c r="D16" s="39">
        <f>'Solar Net Meter Readings'!D13</f>
        <v>600</v>
      </c>
      <c r="E16" s="39">
        <f t="shared" si="7"/>
        <v>-100</v>
      </c>
      <c r="F16" s="43">
        <f t="shared" si="0"/>
        <v>100</v>
      </c>
      <c r="G16" s="11">
        <f t="shared" si="1"/>
        <v>200</v>
      </c>
      <c r="H16" s="11">
        <f t="shared" si="2"/>
        <v>-100</v>
      </c>
      <c r="I16" s="11">
        <f>(SUM(H13:H16)-SUM(N13:N16))*-1</f>
        <v>150</v>
      </c>
      <c r="J16" s="26">
        <f t="shared" si="4"/>
        <v>0</v>
      </c>
      <c r="K16" s="26">
        <f t="shared" si="5"/>
        <v>-100</v>
      </c>
      <c r="L16" s="14">
        <f t="shared" si="6"/>
        <v>50</v>
      </c>
      <c r="M16" s="14">
        <f>MAX(K12:K16)</f>
        <v>50</v>
      </c>
      <c r="N16" s="30">
        <f t="shared" si="3"/>
        <v>0</v>
      </c>
      <c r="P16" s="164" t="s">
        <v>84</v>
      </c>
      <c r="Q16" s="164"/>
      <c r="R16" s="164"/>
      <c r="S16" s="164"/>
    </row>
    <row r="17" spans="1:19" x14ac:dyDescent="0.25">
      <c r="A17" s="38" t="str">
        <f>'Solar Net Meter Readings'!A14</f>
        <v>August</v>
      </c>
      <c r="B17" s="39">
        <f>'Solar Net Meter Readings'!B14</f>
        <v>2020</v>
      </c>
      <c r="C17" s="39">
        <f>'Solar Net Meter Readings'!C14</f>
        <v>600</v>
      </c>
      <c r="D17" s="39">
        <f>'Solar Net Meter Readings'!D14</f>
        <v>900</v>
      </c>
      <c r="E17" s="39">
        <f t="shared" si="7"/>
        <v>-300</v>
      </c>
      <c r="F17" s="43">
        <f t="shared" si="0"/>
        <v>100</v>
      </c>
      <c r="G17" s="11">
        <f t="shared" si="1"/>
        <v>300</v>
      </c>
      <c r="H17" s="11">
        <f t="shared" si="2"/>
        <v>-200</v>
      </c>
      <c r="I17" s="11">
        <f>(SUM(H13:H17)-SUM(N13:N17))*-1</f>
        <v>350</v>
      </c>
      <c r="J17" s="26">
        <f t="shared" si="4"/>
        <v>-100</v>
      </c>
      <c r="K17" s="26">
        <f t="shared" si="5"/>
        <v>-300</v>
      </c>
      <c r="L17" s="14">
        <f t="shared" si="6"/>
        <v>50</v>
      </c>
      <c r="M17" s="14">
        <f>MAX(K12:K17)</f>
        <v>50</v>
      </c>
      <c r="N17" s="30">
        <f t="shared" si="3"/>
        <v>0</v>
      </c>
      <c r="P17" s="164"/>
      <c r="Q17" s="164"/>
      <c r="R17" s="164"/>
      <c r="S17" s="164"/>
    </row>
    <row r="18" spans="1:19" x14ac:dyDescent="0.25">
      <c r="A18" s="38" t="str">
        <f>'Solar Net Meter Readings'!A15</f>
        <v>September</v>
      </c>
      <c r="B18" s="39">
        <f>'Solar Net Meter Readings'!B15</f>
        <v>2020</v>
      </c>
      <c r="C18" s="39">
        <f>'Solar Net Meter Readings'!C15</f>
        <v>750</v>
      </c>
      <c r="D18" s="39">
        <f>'Solar Net Meter Readings'!D15</f>
        <v>1050</v>
      </c>
      <c r="E18" s="39">
        <f t="shared" si="7"/>
        <v>-300</v>
      </c>
      <c r="F18" s="43">
        <f t="shared" si="0"/>
        <v>150</v>
      </c>
      <c r="G18" s="11">
        <f t="shared" si="1"/>
        <v>150</v>
      </c>
      <c r="H18" s="11">
        <f t="shared" si="2"/>
        <v>0</v>
      </c>
      <c r="I18" s="11">
        <f>(SUM(H13:H18)-SUM(N13:N18))*-1</f>
        <v>350</v>
      </c>
      <c r="J18" s="26">
        <f t="shared" si="4"/>
        <v>-300</v>
      </c>
      <c r="K18" s="26">
        <f t="shared" si="5"/>
        <v>-300</v>
      </c>
      <c r="L18" s="14">
        <f t="shared" si="6"/>
        <v>50</v>
      </c>
      <c r="M18" s="14">
        <f>MAX(K12:K18)</f>
        <v>50</v>
      </c>
      <c r="N18" s="30">
        <f t="shared" si="3"/>
        <v>0</v>
      </c>
      <c r="P18" s="164"/>
      <c r="Q18" s="164"/>
      <c r="R18" s="164"/>
      <c r="S18" s="164"/>
    </row>
    <row r="19" spans="1:19" x14ac:dyDescent="0.25">
      <c r="A19" s="38" t="str">
        <f>'Solar Net Meter Readings'!A16</f>
        <v>October</v>
      </c>
      <c r="B19" s="39">
        <f>'Solar Net Meter Readings'!B16</f>
        <v>2020</v>
      </c>
      <c r="C19" s="39">
        <f>'Solar Net Meter Readings'!C16</f>
        <v>950</v>
      </c>
      <c r="D19" s="39">
        <f>'Solar Net Meter Readings'!D16</f>
        <v>1100</v>
      </c>
      <c r="E19" s="39">
        <f t="shared" si="7"/>
        <v>-150</v>
      </c>
      <c r="F19" s="43">
        <f t="shared" si="0"/>
        <v>200</v>
      </c>
      <c r="G19" s="11">
        <f t="shared" si="1"/>
        <v>50</v>
      </c>
      <c r="H19" s="11">
        <f t="shared" si="2"/>
        <v>150</v>
      </c>
      <c r="I19" s="11">
        <f>(SUM(H13:H19)-SUM(N13:N19))*-1</f>
        <v>200</v>
      </c>
      <c r="J19" s="26">
        <f t="shared" si="4"/>
        <v>-300</v>
      </c>
      <c r="K19" s="26">
        <f t="shared" si="5"/>
        <v>-150</v>
      </c>
      <c r="L19" s="14">
        <f t="shared" si="6"/>
        <v>50</v>
      </c>
      <c r="M19" s="14">
        <f>MAX(K12:K19)</f>
        <v>50</v>
      </c>
      <c r="N19" s="30">
        <f t="shared" si="3"/>
        <v>0</v>
      </c>
      <c r="P19" s="164"/>
      <c r="Q19" s="164"/>
      <c r="R19" s="164"/>
      <c r="S19" s="164"/>
    </row>
    <row r="20" spans="1:19" x14ac:dyDescent="0.25">
      <c r="A20" s="38" t="str">
        <f>'Solar Net Meter Readings'!A17</f>
        <v>November</v>
      </c>
      <c r="B20" s="39">
        <f>'Solar Net Meter Readings'!B17</f>
        <v>2020</v>
      </c>
      <c r="C20" s="39">
        <f>'Solar Net Meter Readings'!C17</f>
        <v>1200</v>
      </c>
      <c r="D20" s="39">
        <f>'Solar Net Meter Readings'!D17</f>
        <v>1175</v>
      </c>
      <c r="E20" s="39">
        <f t="shared" si="7"/>
        <v>25</v>
      </c>
      <c r="F20" s="43">
        <f t="shared" si="0"/>
        <v>250</v>
      </c>
      <c r="G20" s="11">
        <f t="shared" si="1"/>
        <v>75</v>
      </c>
      <c r="H20" s="11">
        <f t="shared" si="2"/>
        <v>175</v>
      </c>
      <c r="I20" s="11">
        <f>(SUM(H13:H20)-SUM(N13:N20))*-1</f>
        <v>25</v>
      </c>
      <c r="J20" s="26">
        <f t="shared" si="4"/>
        <v>-150</v>
      </c>
      <c r="K20" s="26">
        <f t="shared" si="5"/>
        <v>25</v>
      </c>
      <c r="L20" s="14">
        <f t="shared" si="6"/>
        <v>50</v>
      </c>
      <c r="M20" s="14">
        <f>MAX(K12:K20)</f>
        <v>50</v>
      </c>
      <c r="N20" s="30">
        <f t="shared" si="3"/>
        <v>0</v>
      </c>
      <c r="P20" s="164"/>
      <c r="Q20" s="164"/>
      <c r="R20" s="164"/>
      <c r="S20" s="164"/>
    </row>
    <row r="21" spans="1:19" x14ac:dyDescent="0.25">
      <c r="A21" s="38" t="str">
        <f>'Solar Net Meter Readings'!A18</f>
        <v>December</v>
      </c>
      <c r="B21" s="39">
        <f>'Solar Net Meter Readings'!B18</f>
        <v>2020</v>
      </c>
      <c r="C21" s="39">
        <f>'Solar Net Meter Readings'!C18</f>
        <v>1500</v>
      </c>
      <c r="D21" s="39">
        <f>'Solar Net Meter Readings'!D18</f>
        <v>1300</v>
      </c>
      <c r="E21" s="39">
        <f t="shared" si="7"/>
        <v>200</v>
      </c>
      <c r="F21" s="43">
        <f t="shared" si="0"/>
        <v>300</v>
      </c>
      <c r="G21" s="11">
        <f t="shared" si="1"/>
        <v>125</v>
      </c>
      <c r="H21" s="11">
        <f t="shared" si="2"/>
        <v>175</v>
      </c>
      <c r="I21" s="11">
        <f>(SUM(H13:H21)-SUM(N13:N21))*-1</f>
        <v>0</v>
      </c>
      <c r="J21" s="26">
        <f t="shared" si="4"/>
        <v>25</v>
      </c>
      <c r="K21" s="26">
        <f t="shared" si="5"/>
        <v>200</v>
      </c>
      <c r="L21" s="14">
        <f t="shared" si="6"/>
        <v>50</v>
      </c>
      <c r="M21" s="14">
        <f>MAX(K12:K21)</f>
        <v>200</v>
      </c>
      <c r="N21" s="30">
        <f t="shared" si="3"/>
        <v>150</v>
      </c>
    </row>
    <row r="22" spans="1:19" x14ac:dyDescent="0.25">
      <c r="A22" s="38" t="str">
        <f>'Solar Net Meter Readings'!A19</f>
        <v>January</v>
      </c>
      <c r="B22" s="39">
        <f>'Solar Net Meter Readings'!B19</f>
        <v>2021</v>
      </c>
      <c r="C22" s="39">
        <f>'Solar Net Meter Readings'!C19</f>
        <v>1800</v>
      </c>
      <c r="D22" s="39">
        <f>'Solar Net Meter Readings'!D19</f>
        <v>1400</v>
      </c>
      <c r="E22" s="39">
        <f t="shared" si="7"/>
        <v>400</v>
      </c>
      <c r="F22" s="43">
        <f t="shared" si="0"/>
        <v>300</v>
      </c>
      <c r="G22" s="11">
        <f t="shared" si="1"/>
        <v>100</v>
      </c>
      <c r="H22" s="11">
        <f t="shared" si="2"/>
        <v>200</v>
      </c>
      <c r="I22" s="11">
        <f>(SUM(H13:H22)-SUM(N13:N22))*-1</f>
        <v>0</v>
      </c>
      <c r="J22" s="26">
        <f t="shared" si="4"/>
        <v>200</v>
      </c>
      <c r="K22" s="26">
        <f t="shared" si="5"/>
        <v>400</v>
      </c>
      <c r="L22" s="14">
        <f t="shared" si="6"/>
        <v>200</v>
      </c>
      <c r="M22" s="14">
        <f>MAX(K12:K22)</f>
        <v>400</v>
      </c>
      <c r="N22" s="30">
        <f t="shared" si="3"/>
        <v>200</v>
      </c>
    </row>
    <row r="23" spans="1:19" x14ac:dyDescent="0.25">
      <c r="A23" s="38" t="str">
        <f>'Solar Net Meter Readings'!A20</f>
        <v>February</v>
      </c>
      <c r="B23" s="39">
        <f>'Solar Net Meter Readings'!B20</f>
        <v>2021</v>
      </c>
      <c r="C23" s="39">
        <f>'Solar Net Meter Readings'!C20</f>
        <v>2000</v>
      </c>
      <c r="D23" s="39">
        <f>'Solar Net Meter Readings'!D20</f>
        <v>1500</v>
      </c>
      <c r="E23" s="39">
        <f t="shared" si="7"/>
        <v>500</v>
      </c>
      <c r="F23" s="43">
        <f t="shared" si="0"/>
        <v>200</v>
      </c>
      <c r="G23" s="11">
        <f t="shared" si="1"/>
        <v>100</v>
      </c>
      <c r="H23" s="11">
        <f t="shared" si="2"/>
        <v>100</v>
      </c>
      <c r="I23" s="11">
        <f>(SUM(H13:H23)-SUM(N13:N23))*-1</f>
        <v>0</v>
      </c>
      <c r="J23" s="26">
        <f t="shared" si="4"/>
        <v>400</v>
      </c>
      <c r="K23" s="26">
        <f t="shared" si="5"/>
        <v>500</v>
      </c>
      <c r="L23" s="14">
        <f t="shared" si="6"/>
        <v>400</v>
      </c>
      <c r="M23" s="14">
        <f>MAX(K12:K23)</f>
        <v>500</v>
      </c>
      <c r="N23" s="30">
        <f t="shared" si="3"/>
        <v>100</v>
      </c>
    </row>
    <row r="24" spans="1:19" ht="15.75" thickBot="1" x14ac:dyDescent="0.3">
      <c r="A24" s="40" t="str">
        <f>'Solar Net Meter Readings'!A21</f>
        <v>March</v>
      </c>
      <c r="B24" s="41">
        <f>'Solar Net Meter Readings'!B21</f>
        <v>2021</v>
      </c>
      <c r="C24" s="41">
        <f>'Solar Net Meter Readings'!C21</f>
        <v>2200</v>
      </c>
      <c r="D24" s="41">
        <f>'Solar Net Meter Readings'!D21</f>
        <v>1650</v>
      </c>
      <c r="E24" s="41">
        <f>C24-D24</f>
        <v>550</v>
      </c>
      <c r="F24" s="44">
        <f>C24-C23</f>
        <v>200</v>
      </c>
      <c r="G24" s="12">
        <f>D24-D23</f>
        <v>150</v>
      </c>
      <c r="H24" s="12">
        <f>E24-E23</f>
        <v>50</v>
      </c>
      <c r="I24" s="13">
        <f>(SUM(H14:H24)-SUM(N14:N24))*-1</f>
        <v>0</v>
      </c>
      <c r="J24" s="13">
        <f>K23</f>
        <v>500</v>
      </c>
      <c r="K24" s="13">
        <f>J24+F24-G24</f>
        <v>550</v>
      </c>
      <c r="L24" s="15">
        <f t="shared" si="6"/>
        <v>500</v>
      </c>
      <c r="M24" s="15">
        <f>MAX(K12:K24)</f>
        <v>550</v>
      </c>
      <c r="N24" s="31">
        <f t="shared" si="3"/>
        <v>50</v>
      </c>
    </row>
    <row r="25" spans="1:19" ht="33" customHeight="1" thickBot="1" x14ac:dyDescent="0.3">
      <c r="A25" s="150" t="s">
        <v>55</v>
      </c>
      <c r="B25" s="151"/>
      <c r="C25" s="151"/>
      <c r="D25" s="151"/>
      <c r="E25" s="152"/>
      <c r="F25" s="50">
        <f>SUM(F13:F24)</f>
        <v>2200</v>
      </c>
      <c r="G25" s="50">
        <f>SUM(G13:G24)</f>
        <v>1650</v>
      </c>
      <c r="H25" s="50">
        <f>F25-G25</f>
        <v>550</v>
      </c>
      <c r="I25" s="51"/>
      <c r="J25" s="51"/>
      <c r="K25" s="51"/>
      <c r="L25" s="51"/>
      <c r="M25" s="51"/>
      <c r="N25" s="50">
        <f>SUM(N13:N24)</f>
        <v>550</v>
      </c>
    </row>
    <row r="26" spans="1:19" ht="57" customHeight="1" thickBot="1" x14ac:dyDescent="0.3">
      <c r="A26" s="49" t="str">
        <f>A24</f>
        <v>March</v>
      </c>
      <c r="B26" s="47">
        <f>B24</f>
        <v>2021</v>
      </c>
      <c r="C26" s="60">
        <f>C24</f>
        <v>2200</v>
      </c>
      <c r="D26" s="60">
        <f>D24</f>
        <v>1650</v>
      </c>
      <c r="E26" s="61">
        <f>C26-D26</f>
        <v>550</v>
      </c>
      <c r="F26" s="153" t="s">
        <v>62</v>
      </c>
      <c r="G26" s="154"/>
      <c r="H26" s="154"/>
      <c r="I26" s="154"/>
      <c r="J26" s="55">
        <f>L26</f>
        <v>500</v>
      </c>
      <c r="K26" s="55">
        <f>M26</f>
        <v>550</v>
      </c>
      <c r="L26" s="84">
        <f>L24</f>
        <v>500</v>
      </c>
      <c r="M26" s="84">
        <f>M24</f>
        <v>550</v>
      </c>
      <c r="N26" s="48"/>
    </row>
    <row r="27" spans="1:19" x14ac:dyDescent="0.25">
      <c r="A27" s="45" t="str">
        <f>'Solar Net Meter Readings'!A22</f>
        <v>April</v>
      </c>
      <c r="B27" s="46">
        <f>'Solar Net Meter Readings'!B22</f>
        <v>2021</v>
      </c>
      <c r="C27" s="46">
        <f>'Solar Net Meter Readings'!C22</f>
        <v>2350</v>
      </c>
      <c r="D27" s="46">
        <f>'Solar Net Meter Readings'!D22</f>
        <v>1750</v>
      </c>
      <c r="E27" s="46">
        <f>C27-D27</f>
        <v>600</v>
      </c>
      <c r="F27" s="42">
        <f t="shared" ref="F27:F37" si="8">C27-C26</f>
        <v>150</v>
      </c>
      <c r="G27" s="26">
        <f t="shared" ref="G27:G37" si="9">D27-D26</f>
        <v>100</v>
      </c>
      <c r="H27" s="26">
        <f t="shared" ref="H27:H37" si="10">E27-E26</f>
        <v>50</v>
      </c>
      <c r="I27" s="26">
        <f>N27-H27</f>
        <v>0</v>
      </c>
      <c r="J27" s="26">
        <f>K26</f>
        <v>550</v>
      </c>
      <c r="K27" s="26">
        <f>J27+F27-G27</f>
        <v>600</v>
      </c>
      <c r="L27" s="22">
        <f>M26</f>
        <v>550</v>
      </c>
      <c r="M27" s="22">
        <f>MAX(K26:K27)</f>
        <v>600</v>
      </c>
      <c r="N27" s="29">
        <f t="shared" ref="N27:N38" si="11">M27-L27</f>
        <v>50</v>
      </c>
    </row>
    <row r="28" spans="1:19" x14ac:dyDescent="0.25">
      <c r="A28" s="45" t="str">
        <f>'Solar Net Meter Readings'!A23</f>
        <v>May</v>
      </c>
      <c r="B28" s="46">
        <f>'Solar Net Meter Readings'!B23</f>
        <v>2021</v>
      </c>
      <c r="C28" s="39">
        <f>'Solar Net Meter Readings'!C23</f>
        <v>2400</v>
      </c>
      <c r="D28" s="39">
        <f>'Solar Net Meter Readings'!D23</f>
        <v>1950</v>
      </c>
      <c r="E28" s="39">
        <f>C28-D28</f>
        <v>450</v>
      </c>
      <c r="F28" s="43">
        <f t="shared" si="8"/>
        <v>50</v>
      </c>
      <c r="G28" s="11">
        <f t="shared" si="9"/>
        <v>200</v>
      </c>
      <c r="H28" s="11">
        <f t="shared" si="10"/>
        <v>-150</v>
      </c>
      <c r="I28" s="11">
        <f>(SUM(H27:H28)-SUM(N27:N28))*-1</f>
        <v>150</v>
      </c>
      <c r="J28" s="26">
        <f t="shared" ref="J28:J37" si="12">K27</f>
        <v>600</v>
      </c>
      <c r="K28" s="26">
        <f t="shared" ref="K28:K37" si="13">J28+F28-G28</f>
        <v>450</v>
      </c>
      <c r="L28" s="14">
        <f t="shared" ref="L28:L38" si="14">M27</f>
        <v>600</v>
      </c>
      <c r="M28" s="14">
        <f>MAX(K26:K28)</f>
        <v>600</v>
      </c>
      <c r="N28" s="30">
        <f t="shared" si="11"/>
        <v>0</v>
      </c>
    </row>
    <row r="29" spans="1:19" x14ac:dyDescent="0.25">
      <c r="A29" s="45" t="str">
        <f>'Solar Net Meter Readings'!A24</f>
        <v>June</v>
      </c>
      <c r="B29" s="46">
        <f>'Solar Net Meter Readings'!B24</f>
        <v>2021</v>
      </c>
      <c r="C29" s="39">
        <f>'Solar Net Meter Readings'!C24</f>
        <v>2500</v>
      </c>
      <c r="D29" s="39">
        <f>'Solar Net Meter Readings'!D24</f>
        <v>2250</v>
      </c>
      <c r="E29" s="39">
        <f t="shared" ref="E29:E37" si="15">C29-D29</f>
        <v>250</v>
      </c>
      <c r="F29" s="43">
        <f t="shared" si="8"/>
        <v>100</v>
      </c>
      <c r="G29" s="11">
        <f t="shared" si="9"/>
        <v>300</v>
      </c>
      <c r="H29" s="11">
        <f t="shared" si="10"/>
        <v>-200</v>
      </c>
      <c r="I29" s="11">
        <f>(SUM(H27:H29)-SUM(N27:N29))*-1</f>
        <v>350</v>
      </c>
      <c r="J29" s="26">
        <f t="shared" si="12"/>
        <v>450</v>
      </c>
      <c r="K29" s="26">
        <f t="shared" si="13"/>
        <v>250</v>
      </c>
      <c r="L29" s="14">
        <f t="shared" si="14"/>
        <v>600</v>
      </c>
      <c r="M29" s="14">
        <f>MAX(K26:K29)</f>
        <v>600</v>
      </c>
      <c r="N29" s="30">
        <f t="shared" si="11"/>
        <v>0</v>
      </c>
    </row>
    <row r="30" spans="1:19" x14ac:dyDescent="0.25">
      <c r="A30" s="45" t="str">
        <f>'Solar Net Meter Readings'!A25</f>
        <v>July</v>
      </c>
      <c r="B30" s="46">
        <f>'Solar Net Meter Readings'!B25</f>
        <v>2021</v>
      </c>
      <c r="C30" s="39">
        <f>'Solar Net Meter Readings'!C25</f>
        <v>2600</v>
      </c>
      <c r="D30" s="39">
        <f>'Solar Net Meter Readings'!D25</f>
        <v>2650</v>
      </c>
      <c r="E30" s="39">
        <f t="shared" si="15"/>
        <v>-50</v>
      </c>
      <c r="F30" s="43">
        <f t="shared" si="8"/>
        <v>100</v>
      </c>
      <c r="G30" s="11">
        <f t="shared" si="9"/>
        <v>400</v>
      </c>
      <c r="H30" s="11">
        <f t="shared" si="10"/>
        <v>-300</v>
      </c>
      <c r="I30" s="11">
        <f>(SUM(H27:H30)-SUM(N27:N30))*-1</f>
        <v>650</v>
      </c>
      <c r="J30" s="26">
        <f t="shared" si="12"/>
        <v>250</v>
      </c>
      <c r="K30" s="26">
        <f t="shared" si="13"/>
        <v>-50</v>
      </c>
      <c r="L30" s="14">
        <f t="shared" si="14"/>
        <v>600</v>
      </c>
      <c r="M30" s="14">
        <f>MAX(K26:K30)</f>
        <v>600</v>
      </c>
      <c r="N30" s="30">
        <f t="shared" si="11"/>
        <v>0</v>
      </c>
      <c r="P30" s="165" t="s">
        <v>85</v>
      </c>
      <c r="Q30" s="165"/>
      <c r="R30" s="165"/>
      <c r="S30" s="165"/>
    </row>
    <row r="31" spans="1:19" x14ac:dyDescent="0.25">
      <c r="A31" s="45" t="str">
        <f>'Solar Net Meter Readings'!A26</f>
        <v>August</v>
      </c>
      <c r="B31" s="46">
        <f>'Solar Net Meter Readings'!B26</f>
        <v>2021</v>
      </c>
      <c r="C31" s="39">
        <f>'Solar Net Meter Readings'!C26</f>
        <v>2700</v>
      </c>
      <c r="D31" s="39">
        <f>'Solar Net Meter Readings'!D26</f>
        <v>2950</v>
      </c>
      <c r="E31" s="39">
        <f t="shared" si="15"/>
        <v>-250</v>
      </c>
      <c r="F31" s="43">
        <f t="shared" si="8"/>
        <v>100</v>
      </c>
      <c r="G31" s="11">
        <f t="shared" si="9"/>
        <v>300</v>
      </c>
      <c r="H31" s="11">
        <f t="shared" si="10"/>
        <v>-200</v>
      </c>
      <c r="I31" s="11">
        <f>(SUM(H27:H31)-SUM(N27:N31))*-1</f>
        <v>850</v>
      </c>
      <c r="J31" s="26">
        <f t="shared" si="12"/>
        <v>-50</v>
      </c>
      <c r="K31" s="26">
        <f t="shared" si="13"/>
        <v>-250</v>
      </c>
      <c r="L31" s="14">
        <f t="shared" si="14"/>
        <v>600</v>
      </c>
      <c r="M31" s="14">
        <f>MAX(K26:K31)</f>
        <v>600</v>
      </c>
      <c r="N31" s="30">
        <f t="shared" si="11"/>
        <v>0</v>
      </c>
      <c r="P31" s="165"/>
      <c r="Q31" s="165"/>
      <c r="R31" s="165"/>
      <c r="S31" s="165"/>
    </row>
    <row r="32" spans="1:19" x14ac:dyDescent="0.25">
      <c r="A32" s="45" t="str">
        <f>'Solar Net Meter Readings'!A27</f>
        <v>September</v>
      </c>
      <c r="B32" s="46">
        <f>'Solar Net Meter Readings'!B27</f>
        <v>2021</v>
      </c>
      <c r="C32" s="39">
        <f>'Solar Net Meter Readings'!C27</f>
        <v>2850</v>
      </c>
      <c r="D32" s="39">
        <f>'Solar Net Meter Readings'!D27</f>
        <v>3300</v>
      </c>
      <c r="E32" s="39">
        <f t="shared" si="15"/>
        <v>-450</v>
      </c>
      <c r="F32" s="43">
        <f t="shared" si="8"/>
        <v>150</v>
      </c>
      <c r="G32" s="11">
        <f t="shared" si="9"/>
        <v>350</v>
      </c>
      <c r="H32" s="11">
        <f t="shared" si="10"/>
        <v>-200</v>
      </c>
      <c r="I32" s="11">
        <f>(SUM(H27:H32)-SUM(N27:N32))*-1</f>
        <v>1050</v>
      </c>
      <c r="J32" s="26">
        <f t="shared" si="12"/>
        <v>-250</v>
      </c>
      <c r="K32" s="26">
        <f t="shared" si="13"/>
        <v>-450</v>
      </c>
      <c r="L32" s="14">
        <f t="shared" si="14"/>
        <v>600</v>
      </c>
      <c r="M32" s="14">
        <f>MAX(K26:K32)</f>
        <v>600</v>
      </c>
      <c r="N32" s="30">
        <f t="shared" si="11"/>
        <v>0</v>
      </c>
      <c r="P32" s="165"/>
      <c r="Q32" s="165"/>
      <c r="R32" s="165"/>
      <c r="S32" s="165"/>
    </row>
    <row r="33" spans="1:19" x14ac:dyDescent="0.25">
      <c r="A33" s="45" t="str">
        <f>'Solar Net Meter Readings'!A28</f>
        <v>October</v>
      </c>
      <c r="B33" s="46">
        <f>'Solar Net Meter Readings'!B28</f>
        <v>2021</v>
      </c>
      <c r="C33" s="39">
        <f>'Solar Net Meter Readings'!C28</f>
        <v>3050</v>
      </c>
      <c r="D33" s="39">
        <f>'Solar Net Meter Readings'!D28</f>
        <v>3500</v>
      </c>
      <c r="E33" s="39">
        <f t="shared" si="15"/>
        <v>-450</v>
      </c>
      <c r="F33" s="43">
        <f t="shared" si="8"/>
        <v>200</v>
      </c>
      <c r="G33" s="11">
        <f t="shared" si="9"/>
        <v>200</v>
      </c>
      <c r="H33" s="11">
        <f t="shared" si="10"/>
        <v>0</v>
      </c>
      <c r="I33" s="11">
        <f>(SUM(H27:H33)-SUM(N27:N33))*-1</f>
        <v>1050</v>
      </c>
      <c r="J33" s="26">
        <f t="shared" si="12"/>
        <v>-450</v>
      </c>
      <c r="K33" s="26">
        <f t="shared" si="13"/>
        <v>-450</v>
      </c>
      <c r="L33" s="14">
        <f t="shared" si="14"/>
        <v>600</v>
      </c>
      <c r="M33" s="14">
        <f>MAX(K26:K33)</f>
        <v>600</v>
      </c>
      <c r="N33" s="30">
        <f t="shared" si="11"/>
        <v>0</v>
      </c>
      <c r="P33" s="165"/>
      <c r="Q33" s="165"/>
      <c r="R33" s="165"/>
      <c r="S33" s="165"/>
    </row>
    <row r="34" spans="1:19" x14ac:dyDescent="0.25">
      <c r="A34" s="45" t="str">
        <f>'Solar Net Meter Readings'!A29</f>
        <v>November</v>
      </c>
      <c r="B34" s="46">
        <f>'Solar Net Meter Readings'!B29</f>
        <v>2021</v>
      </c>
      <c r="C34" s="39">
        <f>'Solar Net Meter Readings'!C29</f>
        <v>3250</v>
      </c>
      <c r="D34" s="39">
        <f>'Solar Net Meter Readings'!D29</f>
        <v>3650</v>
      </c>
      <c r="E34" s="39">
        <f t="shared" si="15"/>
        <v>-400</v>
      </c>
      <c r="F34" s="43">
        <f t="shared" si="8"/>
        <v>200</v>
      </c>
      <c r="G34" s="11">
        <f t="shared" si="9"/>
        <v>150</v>
      </c>
      <c r="H34" s="11">
        <f t="shared" si="10"/>
        <v>50</v>
      </c>
      <c r="I34" s="11">
        <f>(SUM(H27:H34)-SUM(N27:N34))*-1</f>
        <v>1000</v>
      </c>
      <c r="J34" s="26">
        <f t="shared" si="12"/>
        <v>-450</v>
      </c>
      <c r="K34" s="26">
        <f t="shared" si="13"/>
        <v>-400</v>
      </c>
      <c r="L34" s="14">
        <f t="shared" si="14"/>
        <v>600</v>
      </c>
      <c r="M34" s="14">
        <f>MAX(K26:K34)</f>
        <v>600</v>
      </c>
      <c r="N34" s="30">
        <f t="shared" si="11"/>
        <v>0</v>
      </c>
      <c r="P34" s="165"/>
      <c r="Q34" s="165"/>
      <c r="R34" s="165"/>
      <c r="S34" s="165"/>
    </row>
    <row r="35" spans="1:19" x14ac:dyDescent="0.25">
      <c r="A35" s="45" t="str">
        <f>'Solar Net Meter Readings'!A30</f>
        <v>December</v>
      </c>
      <c r="B35" s="46">
        <f>'Solar Net Meter Readings'!B30</f>
        <v>2021</v>
      </c>
      <c r="C35" s="39">
        <f>'Solar Net Meter Readings'!C30</f>
        <v>3500</v>
      </c>
      <c r="D35" s="39">
        <f>'Solar Net Meter Readings'!D30</f>
        <v>3750</v>
      </c>
      <c r="E35" s="39">
        <f t="shared" si="15"/>
        <v>-250</v>
      </c>
      <c r="F35" s="43">
        <f t="shared" si="8"/>
        <v>250</v>
      </c>
      <c r="G35" s="11">
        <f t="shared" si="9"/>
        <v>100</v>
      </c>
      <c r="H35" s="11">
        <f t="shared" si="10"/>
        <v>150</v>
      </c>
      <c r="I35" s="11">
        <f>(SUM(H27:H35)-SUM(N27:N35))*-1</f>
        <v>850</v>
      </c>
      <c r="J35" s="26">
        <f t="shared" si="12"/>
        <v>-400</v>
      </c>
      <c r="K35" s="26">
        <f t="shared" si="13"/>
        <v>-250</v>
      </c>
      <c r="L35" s="14">
        <f t="shared" si="14"/>
        <v>600</v>
      </c>
      <c r="M35" s="14">
        <f>MAX(K26:K35)</f>
        <v>600</v>
      </c>
      <c r="N35" s="30">
        <f t="shared" si="11"/>
        <v>0</v>
      </c>
    </row>
    <row r="36" spans="1:19" x14ac:dyDescent="0.25">
      <c r="A36" s="45" t="str">
        <f>'Solar Net Meter Readings'!A31</f>
        <v>January</v>
      </c>
      <c r="B36" s="46">
        <f>'Solar Net Meter Readings'!B31</f>
        <v>2022</v>
      </c>
      <c r="C36" s="39">
        <f>'Solar Net Meter Readings'!C31</f>
        <v>3800</v>
      </c>
      <c r="D36" s="39">
        <f>'Solar Net Meter Readings'!D31</f>
        <v>3850</v>
      </c>
      <c r="E36" s="39">
        <f t="shared" si="15"/>
        <v>-50</v>
      </c>
      <c r="F36" s="43">
        <f t="shared" si="8"/>
        <v>300</v>
      </c>
      <c r="G36" s="11">
        <f t="shared" si="9"/>
        <v>100</v>
      </c>
      <c r="H36" s="11">
        <f t="shared" si="10"/>
        <v>200</v>
      </c>
      <c r="I36" s="11">
        <f>(SUM(H27:H36)-SUM(N27:N36))*-1</f>
        <v>650</v>
      </c>
      <c r="J36" s="26">
        <f t="shared" si="12"/>
        <v>-250</v>
      </c>
      <c r="K36" s="26">
        <f t="shared" si="13"/>
        <v>-50</v>
      </c>
      <c r="L36" s="14">
        <f t="shared" si="14"/>
        <v>600</v>
      </c>
      <c r="M36" s="14">
        <f>MAX(K26:K36)</f>
        <v>600</v>
      </c>
      <c r="N36" s="30">
        <f t="shared" si="11"/>
        <v>0</v>
      </c>
    </row>
    <row r="37" spans="1:19" x14ac:dyDescent="0.25">
      <c r="A37" s="45" t="str">
        <f>'Solar Net Meter Readings'!A32</f>
        <v>February</v>
      </c>
      <c r="B37" s="46">
        <f>'Solar Net Meter Readings'!B32</f>
        <v>2022</v>
      </c>
      <c r="C37" s="39">
        <f>'Solar Net Meter Readings'!C32</f>
        <v>4100</v>
      </c>
      <c r="D37" s="39">
        <f>'Solar Net Meter Readings'!D32</f>
        <v>3900</v>
      </c>
      <c r="E37" s="39">
        <f t="shared" si="15"/>
        <v>200</v>
      </c>
      <c r="F37" s="43">
        <f t="shared" si="8"/>
        <v>300</v>
      </c>
      <c r="G37" s="11">
        <f t="shared" si="9"/>
        <v>50</v>
      </c>
      <c r="H37" s="11">
        <f t="shared" si="10"/>
        <v>250</v>
      </c>
      <c r="I37" s="11">
        <f>(SUM(H27:H37)-SUM(N27:N37))*-1</f>
        <v>400</v>
      </c>
      <c r="J37" s="26">
        <f t="shared" si="12"/>
        <v>-50</v>
      </c>
      <c r="K37" s="26">
        <f t="shared" si="13"/>
        <v>200</v>
      </c>
      <c r="L37" s="14">
        <f t="shared" si="14"/>
        <v>600</v>
      </c>
      <c r="M37" s="14">
        <f>MAX(K26:K37)</f>
        <v>600</v>
      </c>
      <c r="N37" s="30">
        <f t="shared" si="11"/>
        <v>0</v>
      </c>
    </row>
    <row r="38" spans="1:19" ht="15.75" thickBot="1" x14ac:dyDescent="0.3">
      <c r="A38" s="45" t="str">
        <f>'Solar Net Meter Readings'!A33</f>
        <v>March</v>
      </c>
      <c r="B38" s="46">
        <f>'Solar Net Meter Readings'!B33</f>
        <v>2022</v>
      </c>
      <c r="C38" s="41">
        <f>'Solar Net Meter Readings'!C33</f>
        <v>4250</v>
      </c>
      <c r="D38" s="41">
        <f>'Solar Net Meter Readings'!D33</f>
        <v>3950</v>
      </c>
      <c r="E38" s="41">
        <f>C38-D38</f>
        <v>300</v>
      </c>
      <c r="F38" s="44">
        <f>C38-C37</f>
        <v>150</v>
      </c>
      <c r="G38" s="12">
        <f>D38-D37</f>
        <v>50</v>
      </c>
      <c r="H38" s="12">
        <f>E38-E37</f>
        <v>100</v>
      </c>
      <c r="I38" s="13">
        <f>(SUM(H28:H38)-SUM(N28:N38))*-1</f>
        <v>300</v>
      </c>
      <c r="J38" s="13">
        <f>K37</f>
        <v>200</v>
      </c>
      <c r="K38" s="13">
        <f>J38+F38-G38</f>
        <v>300</v>
      </c>
      <c r="L38" s="15">
        <f t="shared" si="14"/>
        <v>600</v>
      </c>
      <c r="M38" s="15">
        <f>MAX(K26:K38)</f>
        <v>600</v>
      </c>
      <c r="N38" s="31">
        <f t="shared" si="11"/>
        <v>0</v>
      </c>
    </row>
    <row r="39" spans="1:19" ht="42.75" customHeight="1" thickBot="1" x14ac:dyDescent="0.3">
      <c r="A39" s="150" t="s">
        <v>55</v>
      </c>
      <c r="B39" s="151"/>
      <c r="C39" s="151"/>
      <c r="D39" s="151"/>
      <c r="E39" s="152"/>
      <c r="F39" s="50">
        <f>SUM(F27:F38)</f>
        <v>2050</v>
      </c>
      <c r="G39" s="50">
        <f>SUM(G27:G38)</f>
        <v>2300</v>
      </c>
      <c r="H39" s="50">
        <f>F39-G39</f>
        <v>-250</v>
      </c>
      <c r="I39" s="51"/>
      <c r="J39" s="51"/>
      <c r="K39" s="51"/>
      <c r="L39" s="51"/>
      <c r="M39" s="51"/>
      <c r="N39" s="50">
        <f>SUM(N27:N38)</f>
        <v>50</v>
      </c>
    </row>
    <row r="40" spans="1:19" ht="50.25" customHeight="1" thickBot="1" x14ac:dyDescent="0.3">
      <c r="A40" s="49" t="str">
        <f>A38</f>
        <v>March</v>
      </c>
      <c r="B40" s="47">
        <f>B38</f>
        <v>2022</v>
      </c>
      <c r="C40" s="60">
        <f>C38</f>
        <v>4250</v>
      </c>
      <c r="D40" s="60">
        <f>D38</f>
        <v>3950</v>
      </c>
      <c r="E40" s="61">
        <f>C40-D40</f>
        <v>300</v>
      </c>
      <c r="F40" s="153" t="s">
        <v>62</v>
      </c>
      <c r="G40" s="154"/>
      <c r="H40" s="154"/>
      <c r="I40" s="154"/>
      <c r="J40" s="55">
        <f>L40</f>
        <v>600</v>
      </c>
      <c r="K40" s="55">
        <f>M40</f>
        <v>600</v>
      </c>
      <c r="L40" s="84">
        <f>L38</f>
        <v>600</v>
      </c>
      <c r="M40" s="84">
        <f>M38</f>
        <v>600</v>
      </c>
      <c r="N40" s="48"/>
    </row>
    <row r="41" spans="1:19" x14ac:dyDescent="0.25">
      <c r="A41" s="45" t="str">
        <f>'Solar Net Meter Readings'!A34</f>
        <v>April</v>
      </c>
      <c r="B41" s="46">
        <f>'Solar Net Meter Readings'!B34</f>
        <v>2022</v>
      </c>
      <c r="C41" s="46">
        <f>'Solar Net Meter Readings'!C34</f>
        <v>6600</v>
      </c>
      <c r="D41" s="46">
        <f>'Solar Net Meter Readings'!D34</f>
        <v>5700</v>
      </c>
      <c r="E41" s="46">
        <f>C41-D41</f>
        <v>900</v>
      </c>
      <c r="F41" s="42">
        <f t="shared" ref="F41:F51" si="16">C41-C40</f>
        <v>2350</v>
      </c>
      <c r="G41" s="26">
        <f t="shared" ref="G41:G51" si="17">D41-D40</f>
        <v>1750</v>
      </c>
      <c r="H41" s="26">
        <f t="shared" ref="H41:H51" si="18">E41-E40</f>
        <v>600</v>
      </c>
      <c r="I41" s="26">
        <f>N41-H41</f>
        <v>0</v>
      </c>
      <c r="J41" s="26">
        <f>K40</f>
        <v>600</v>
      </c>
      <c r="K41" s="26">
        <f>J41+F41-G41</f>
        <v>1200</v>
      </c>
      <c r="L41" s="22">
        <f>M40</f>
        <v>600</v>
      </c>
      <c r="M41" s="22">
        <f>MAX(K40:K41)</f>
        <v>1200</v>
      </c>
      <c r="N41" s="29">
        <f t="shared" ref="N41:N52" si="19">M41-L41</f>
        <v>600</v>
      </c>
    </row>
    <row r="42" spans="1:19" x14ac:dyDescent="0.25">
      <c r="A42" s="45" t="str">
        <f>'Solar Net Meter Readings'!A35</f>
        <v>May</v>
      </c>
      <c r="B42" s="46">
        <f>'Solar Net Meter Readings'!B35</f>
        <v>2022</v>
      </c>
      <c r="C42" s="39">
        <f>'Solar Net Meter Readings'!C35</f>
        <v>6700</v>
      </c>
      <c r="D42" s="39">
        <f>'Solar Net Meter Readings'!D35</f>
        <v>5750</v>
      </c>
      <c r="E42" s="39">
        <f>C42-D42</f>
        <v>950</v>
      </c>
      <c r="F42" s="43">
        <f t="shared" si="16"/>
        <v>100</v>
      </c>
      <c r="G42" s="11">
        <f t="shared" si="17"/>
        <v>50</v>
      </c>
      <c r="H42" s="11">
        <f t="shared" si="18"/>
        <v>50</v>
      </c>
      <c r="I42" s="11">
        <f>(SUM(H41:H42)-SUM(N41:N42))*-1</f>
        <v>0</v>
      </c>
      <c r="J42" s="26">
        <f t="shared" ref="J42:J51" si="20">K41</f>
        <v>1200</v>
      </c>
      <c r="K42" s="26">
        <f t="shared" ref="K42:K51" si="21">J42+F42-G42</f>
        <v>1250</v>
      </c>
      <c r="L42" s="14">
        <f t="shared" ref="L42:L52" si="22">M41</f>
        <v>1200</v>
      </c>
      <c r="M42" s="14">
        <f>MAX(K40:K42)</f>
        <v>1250</v>
      </c>
      <c r="N42" s="30">
        <f t="shared" si="19"/>
        <v>50</v>
      </c>
    </row>
    <row r="43" spans="1:19" x14ac:dyDescent="0.25">
      <c r="A43" s="45" t="str">
        <f>'Solar Net Meter Readings'!A36</f>
        <v>June</v>
      </c>
      <c r="B43" s="46">
        <f>'Solar Net Meter Readings'!B36</f>
        <v>2022</v>
      </c>
      <c r="C43" s="39">
        <f>'Solar Net Meter Readings'!C36</f>
        <v>6850</v>
      </c>
      <c r="D43" s="39">
        <f>'Solar Net Meter Readings'!D36</f>
        <v>6050</v>
      </c>
      <c r="E43" s="39">
        <f t="shared" ref="E43:E51" si="23">C43-D43</f>
        <v>800</v>
      </c>
      <c r="F43" s="43">
        <f t="shared" si="16"/>
        <v>150</v>
      </c>
      <c r="G43" s="11">
        <f t="shared" si="17"/>
        <v>300</v>
      </c>
      <c r="H43" s="11">
        <f t="shared" si="18"/>
        <v>-150</v>
      </c>
      <c r="I43" s="11">
        <f>(SUM(H41:H43)-SUM(N41:N43))*-1</f>
        <v>150</v>
      </c>
      <c r="J43" s="26">
        <f t="shared" si="20"/>
        <v>1250</v>
      </c>
      <c r="K43" s="26">
        <f t="shared" si="21"/>
        <v>1100</v>
      </c>
      <c r="L43" s="14">
        <f t="shared" si="22"/>
        <v>1250</v>
      </c>
      <c r="M43" s="14">
        <f>MAX(K40:K43)</f>
        <v>1250</v>
      </c>
      <c r="N43" s="30">
        <f t="shared" si="19"/>
        <v>0</v>
      </c>
    </row>
    <row r="44" spans="1:19" x14ac:dyDescent="0.25">
      <c r="A44" s="45" t="str">
        <f>'Solar Net Meter Readings'!A37</f>
        <v>July</v>
      </c>
      <c r="B44" s="46">
        <f>'Solar Net Meter Readings'!B37</f>
        <v>2022</v>
      </c>
      <c r="C44" s="39">
        <f>'Solar Net Meter Readings'!C37</f>
        <v>6950</v>
      </c>
      <c r="D44" s="39">
        <f>'Solar Net Meter Readings'!D37</f>
        <v>6150</v>
      </c>
      <c r="E44" s="39">
        <f t="shared" si="23"/>
        <v>800</v>
      </c>
      <c r="F44" s="43">
        <f t="shared" si="16"/>
        <v>100</v>
      </c>
      <c r="G44" s="11">
        <f t="shared" si="17"/>
        <v>100</v>
      </c>
      <c r="H44" s="11">
        <f t="shared" si="18"/>
        <v>0</v>
      </c>
      <c r="I44" s="11">
        <f>(SUM(H41:H44)-SUM(N41:N44))*-1</f>
        <v>150</v>
      </c>
      <c r="J44" s="26">
        <f t="shared" si="20"/>
        <v>1100</v>
      </c>
      <c r="K44" s="26">
        <f t="shared" si="21"/>
        <v>1100</v>
      </c>
      <c r="L44" s="14">
        <f t="shared" si="22"/>
        <v>1250</v>
      </c>
      <c r="M44" s="14">
        <f>MAX(K40:K44)</f>
        <v>1250</v>
      </c>
      <c r="N44" s="30">
        <f t="shared" si="19"/>
        <v>0</v>
      </c>
    </row>
    <row r="45" spans="1:19" x14ac:dyDescent="0.25">
      <c r="A45" s="45" t="str">
        <f>'Solar Net Meter Readings'!A38</f>
        <v>August</v>
      </c>
      <c r="B45" s="46">
        <f>'Solar Net Meter Readings'!B38</f>
        <v>2022</v>
      </c>
      <c r="C45" s="39">
        <f>'Solar Net Meter Readings'!C38</f>
        <v>7050</v>
      </c>
      <c r="D45" s="39">
        <f>'Solar Net Meter Readings'!D38</f>
        <v>6450</v>
      </c>
      <c r="E45" s="39">
        <f t="shared" si="23"/>
        <v>600</v>
      </c>
      <c r="F45" s="43">
        <f t="shared" si="16"/>
        <v>100</v>
      </c>
      <c r="G45" s="11">
        <f t="shared" si="17"/>
        <v>300</v>
      </c>
      <c r="H45" s="11">
        <f t="shared" si="18"/>
        <v>-200</v>
      </c>
      <c r="I45" s="11">
        <f>(SUM(H41:H45)-SUM(N41:N45))*-1</f>
        <v>350</v>
      </c>
      <c r="J45" s="26">
        <f t="shared" si="20"/>
        <v>1100</v>
      </c>
      <c r="K45" s="26">
        <f t="shared" si="21"/>
        <v>900</v>
      </c>
      <c r="L45" s="14">
        <f t="shared" si="22"/>
        <v>1250</v>
      </c>
      <c r="M45" s="14">
        <f>MAX(K40:K45)</f>
        <v>1250</v>
      </c>
      <c r="N45" s="30">
        <f t="shared" si="19"/>
        <v>0</v>
      </c>
      <c r="P45" s="166" t="s">
        <v>86</v>
      </c>
      <c r="Q45" s="166"/>
      <c r="R45" s="166"/>
      <c r="S45" s="166"/>
    </row>
    <row r="46" spans="1:19" x14ac:dyDescent="0.25">
      <c r="A46" s="45" t="str">
        <f>'Solar Net Meter Readings'!A39</f>
        <v>September</v>
      </c>
      <c r="B46" s="46">
        <f>'Solar Net Meter Readings'!B39</f>
        <v>2022</v>
      </c>
      <c r="C46" s="39">
        <f>'Solar Net Meter Readings'!C39</f>
        <v>7150</v>
      </c>
      <c r="D46" s="39">
        <f>'Solar Net Meter Readings'!D39</f>
        <v>6600</v>
      </c>
      <c r="E46" s="39">
        <f t="shared" si="23"/>
        <v>550</v>
      </c>
      <c r="F46" s="43">
        <f t="shared" si="16"/>
        <v>100</v>
      </c>
      <c r="G46" s="11">
        <f t="shared" si="17"/>
        <v>150</v>
      </c>
      <c r="H46" s="11">
        <f t="shared" si="18"/>
        <v>-50</v>
      </c>
      <c r="I46" s="11">
        <f>(SUM(H41:H46)-SUM(N41:N46))*-1</f>
        <v>400</v>
      </c>
      <c r="J46" s="26">
        <f t="shared" si="20"/>
        <v>900</v>
      </c>
      <c r="K46" s="26">
        <f t="shared" si="21"/>
        <v>850</v>
      </c>
      <c r="L46" s="14">
        <f t="shared" si="22"/>
        <v>1250</v>
      </c>
      <c r="M46" s="14">
        <f>MAX(K40:K46)</f>
        <v>1250</v>
      </c>
      <c r="N46" s="30">
        <f t="shared" si="19"/>
        <v>0</v>
      </c>
      <c r="P46" s="166"/>
      <c r="Q46" s="166"/>
      <c r="R46" s="166"/>
      <c r="S46" s="166"/>
    </row>
    <row r="47" spans="1:19" ht="15" customHeight="1" x14ac:dyDescent="0.25">
      <c r="A47" s="45" t="str">
        <f>'Solar Net Meter Readings'!A40</f>
        <v>October</v>
      </c>
      <c r="B47" s="46">
        <f>'Solar Net Meter Readings'!B40</f>
        <v>2022</v>
      </c>
      <c r="C47" s="39">
        <f>'Solar Net Meter Readings'!C40</f>
        <v>7400</v>
      </c>
      <c r="D47" s="39">
        <f>'Solar Net Meter Readings'!D40</f>
        <v>6650</v>
      </c>
      <c r="E47" s="39">
        <f t="shared" si="23"/>
        <v>750</v>
      </c>
      <c r="F47" s="43">
        <f t="shared" si="16"/>
        <v>250</v>
      </c>
      <c r="G47" s="11">
        <f t="shared" si="17"/>
        <v>50</v>
      </c>
      <c r="H47" s="11">
        <f t="shared" si="18"/>
        <v>200</v>
      </c>
      <c r="I47" s="11">
        <f>(SUM(H41:H47)-SUM(N41:N47))*-1</f>
        <v>200</v>
      </c>
      <c r="J47" s="26">
        <f t="shared" si="20"/>
        <v>850</v>
      </c>
      <c r="K47" s="26">
        <f t="shared" si="21"/>
        <v>1050</v>
      </c>
      <c r="L47" s="14">
        <f t="shared" si="22"/>
        <v>1250</v>
      </c>
      <c r="M47" s="14">
        <f>MAX(K40:K47)</f>
        <v>1250</v>
      </c>
      <c r="N47" s="30">
        <f t="shared" si="19"/>
        <v>0</v>
      </c>
      <c r="P47" s="166"/>
      <c r="Q47" s="166"/>
      <c r="R47" s="166"/>
      <c r="S47" s="166"/>
    </row>
    <row r="48" spans="1:19" ht="15" customHeight="1" x14ac:dyDescent="0.25">
      <c r="A48" s="45" t="str">
        <f>'Solar Net Meter Readings'!A41</f>
        <v>November</v>
      </c>
      <c r="B48" s="46">
        <f>'Solar Net Meter Readings'!B41</f>
        <v>2022</v>
      </c>
      <c r="C48" s="39">
        <f>'Solar Net Meter Readings'!C41</f>
        <v>7750</v>
      </c>
      <c r="D48" s="39">
        <f>'Solar Net Meter Readings'!D41</f>
        <v>6750</v>
      </c>
      <c r="E48" s="39">
        <f t="shared" si="23"/>
        <v>1000</v>
      </c>
      <c r="F48" s="43">
        <f t="shared" si="16"/>
        <v>350</v>
      </c>
      <c r="G48" s="11">
        <f t="shared" si="17"/>
        <v>100</v>
      </c>
      <c r="H48" s="11">
        <f t="shared" si="18"/>
        <v>250</v>
      </c>
      <c r="I48" s="11">
        <f>(SUM(H41:H48)-SUM(N41:N48))*-1</f>
        <v>0</v>
      </c>
      <c r="J48" s="26">
        <f t="shared" si="20"/>
        <v>1050</v>
      </c>
      <c r="K48" s="26">
        <f t="shared" si="21"/>
        <v>1300</v>
      </c>
      <c r="L48" s="14">
        <f t="shared" si="22"/>
        <v>1250</v>
      </c>
      <c r="M48" s="14">
        <f>MAX(K40:K48)</f>
        <v>1300</v>
      </c>
      <c r="N48" s="30">
        <f t="shared" si="19"/>
        <v>50</v>
      </c>
      <c r="P48" s="166"/>
      <c r="Q48" s="166"/>
      <c r="R48" s="166"/>
      <c r="S48" s="166"/>
    </row>
    <row r="49" spans="1:19" ht="15" customHeight="1" x14ac:dyDescent="0.25">
      <c r="A49" s="45" t="str">
        <f>'Solar Net Meter Readings'!A42</f>
        <v>December</v>
      </c>
      <c r="B49" s="46">
        <f>'Solar Net Meter Readings'!B42</f>
        <v>2022</v>
      </c>
      <c r="C49" s="39">
        <f>'Solar Net Meter Readings'!C42</f>
        <v>8150</v>
      </c>
      <c r="D49" s="39">
        <f>'Solar Net Meter Readings'!D42</f>
        <v>6950</v>
      </c>
      <c r="E49" s="39">
        <f t="shared" si="23"/>
        <v>1200</v>
      </c>
      <c r="F49" s="43">
        <f t="shared" si="16"/>
        <v>400</v>
      </c>
      <c r="G49" s="11">
        <f t="shared" si="17"/>
        <v>200</v>
      </c>
      <c r="H49" s="11">
        <f t="shared" si="18"/>
        <v>200</v>
      </c>
      <c r="I49" s="11">
        <f>(SUM(H41:H49)-SUM(N41:N49))*-1</f>
        <v>0</v>
      </c>
      <c r="J49" s="26">
        <f t="shared" si="20"/>
        <v>1300</v>
      </c>
      <c r="K49" s="26">
        <f t="shared" si="21"/>
        <v>1500</v>
      </c>
      <c r="L49" s="14">
        <f t="shared" si="22"/>
        <v>1300</v>
      </c>
      <c r="M49" s="14">
        <f>MAX(K40:K49)</f>
        <v>1500</v>
      </c>
      <c r="N49" s="30">
        <f t="shared" si="19"/>
        <v>200</v>
      </c>
      <c r="P49" s="166"/>
      <c r="Q49" s="166"/>
      <c r="R49" s="166"/>
      <c r="S49" s="166"/>
    </row>
    <row r="50" spans="1:19" ht="15" customHeight="1" x14ac:dyDescent="0.25">
      <c r="A50" s="45" t="str">
        <f>'Solar Net Meter Readings'!A43</f>
        <v>January</v>
      </c>
      <c r="B50" s="46">
        <f>'Solar Net Meter Readings'!B43</f>
        <v>2023</v>
      </c>
      <c r="C50" s="39">
        <f>'Solar Net Meter Readings'!C43</f>
        <v>8250</v>
      </c>
      <c r="D50" s="39">
        <f>'Solar Net Meter Readings'!D43</f>
        <v>6950</v>
      </c>
      <c r="E50" s="39">
        <f t="shared" si="23"/>
        <v>1300</v>
      </c>
      <c r="F50" s="43">
        <f t="shared" si="16"/>
        <v>100</v>
      </c>
      <c r="G50" s="11">
        <f t="shared" si="17"/>
        <v>0</v>
      </c>
      <c r="H50" s="11">
        <f t="shared" si="18"/>
        <v>100</v>
      </c>
      <c r="I50" s="11">
        <f>(SUM(H41:H50)-SUM(N41:N50))*-1</f>
        <v>0</v>
      </c>
      <c r="J50" s="26">
        <f t="shared" si="20"/>
        <v>1500</v>
      </c>
      <c r="K50" s="26">
        <f t="shared" si="21"/>
        <v>1600</v>
      </c>
      <c r="L50" s="14">
        <f t="shared" si="22"/>
        <v>1500</v>
      </c>
      <c r="M50" s="14">
        <f>MAX(K40:K50)</f>
        <v>1600</v>
      </c>
      <c r="N50" s="30">
        <f t="shared" si="19"/>
        <v>100</v>
      </c>
      <c r="P50" s="166"/>
      <c r="Q50" s="166"/>
      <c r="R50" s="166"/>
      <c r="S50" s="166"/>
    </row>
    <row r="51" spans="1:19" ht="15" customHeight="1" x14ac:dyDescent="0.25">
      <c r="A51" s="45" t="str">
        <f>'Solar Net Meter Readings'!A44</f>
        <v>February</v>
      </c>
      <c r="B51" s="46">
        <f>'Solar Net Meter Readings'!B44</f>
        <v>2023</v>
      </c>
      <c r="C51" s="39">
        <f>'Solar Net Meter Readings'!C44</f>
        <v>8450</v>
      </c>
      <c r="D51" s="39">
        <f>'Solar Net Meter Readings'!D44</f>
        <v>6950</v>
      </c>
      <c r="E51" s="39">
        <f t="shared" si="23"/>
        <v>1500</v>
      </c>
      <c r="F51" s="43">
        <f t="shared" si="16"/>
        <v>200</v>
      </c>
      <c r="G51" s="11">
        <f t="shared" si="17"/>
        <v>0</v>
      </c>
      <c r="H51" s="11">
        <f t="shared" si="18"/>
        <v>200</v>
      </c>
      <c r="I51" s="11">
        <f>(SUM(H41:H51)-SUM(N41:N51))*-1</f>
        <v>0</v>
      </c>
      <c r="J51" s="26">
        <f t="shared" si="20"/>
        <v>1600</v>
      </c>
      <c r="K51" s="26">
        <f t="shared" si="21"/>
        <v>1800</v>
      </c>
      <c r="L51" s="14">
        <f t="shared" si="22"/>
        <v>1600</v>
      </c>
      <c r="M51" s="14">
        <f>MAX(K40:K51)</f>
        <v>1800</v>
      </c>
      <c r="N51" s="30">
        <f t="shared" si="19"/>
        <v>200</v>
      </c>
      <c r="P51" s="166"/>
      <c r="Q51" s="166"/>
      <c r="R51" s="166"/>
      <c r="S51" s="166"/>
    </row>
    <row r="52" spans="1:19" ht="15.75" thickBot="1" x14ac:dyDescent="0.3">
      <c r="A52" s="45" t="str">
        <f>'Solar Net Meter Readings'!A45</f>
        <v>March</v>
      </c>
      <c r="B52" s="46">
        <f>'Solar Net Meter Readings'!B45</f>
        <v>2023</v>
      </c>
      <c r="C52" s="41">
        <f>'Solar Net Meter Readings'!C45</f>
        <v>8500</v>
      </c>
      <c r="D52" s="41">
        <f>'Solar Net Meter Readings'!D45</f>
        <v>7200</v>
      </c>
      <c r="E52" s="41">
        <f>C52-D52</f>
        <v>1300</v>
      </c>
      <c r="F52" s="44">
        <f>C52-C51</f>
        <v>50</v>
      </c>
      <c r="G52" s="12">
        <f>D52-D51</f>
        <v>250</v>
      </c>
      <c r="H52" s="12">
        <f>E52-E51</f>
        <v>-200</v>
      </c>
      <c r="I52" s="13">
        <f>(SUM(H42:H52)-SUM(N42:N52))*-1</f>
        <v>200</v>
      </c>
      <c r="J52" s="13">
        <f>K51</f>
        <v>1800</v>
      </c>
      <c r="K52" s="13">
        <f>J52+F52-G52</f>
        <v>1600</v>
      </c>
      <c r="L52" s="15">
        <f t="shared" si="22"/>
        <v>1800</v>
      </c>
      <c r="M52" s="15">
        <f>MAX(K40:K52)</f>
        <v>1800</v>
      </c>
      <c r="N52" s="31">
        <f t="shared" si="19"/>
        <v>0</v>
      </c>
    </row>
    <row r="53" spans="1:19" ht="32.25" customHeight="1" thickBot="1" x14ac:dyDescent="0.3">
      <c r="A53" s="150" t="s">
        <v>55</v>
      </c>
      <c r="B53" s="151"/>
      <c r="C53" s="151"/>
      <c r="D53" s="151"/>
      <c r="E53" s="152"/>
      <c r="F53" s="50">
        <f>SUM(F41:F52)</f>
        <v>4250</v>
      </c>
      <c r="G53" s="50">
        <f>SUM(G41:G52)</f>
        <v>3250</v>
      </c>
      <c r="H53" s="50">
        <f>F53-G53</f>
        <v>1000</v>
      </c>
      <c r="I53" s="51"/>
      <c r="J53" s="51"/>
      <c r="K53" s="51"/>
      <c r="L53" s="51"/>
      <c r="M53" s="51"/>
      <c r="N53" s="50">
        <f>SUM(N41:N52)</f>
        <v>1200</v>
      </c>
    </row>
    <row r="54" spans="1:19" ht="46.5" customHeight="1" thickBot="1" x14ac:dyDescent="0.3">
      <c r="A54" s="49" t="str">
        <f>A52</f>
        <v>March</v>
      </c>
      <c r="B54" s="47">
        <f>B52</f>
        <v>2023</v>
      </c>
      <c r="C54" s="60">
        <f>C52</f>
        <v>8500</v>
      </c>
      <c r="D54" s="60">
        <f>D52</f>
        <v>7200</v>
      </c>
      <c r="E54" s="61">
        <f>C54-D54</f>
        <v>1300</v>
      </c>
      <c r="F54" s="153" t="s">
        <v>62</v>
      </c>
      <c r="G54" s="154"/>
      <c r="H54" s="154"/>
      <c r="I54" s="154"/>
      <c r="J54" s="55">
        <f>L54</f>
        <v>1800</v>
      </c>
      <c r="K54" s="55">
        <f>M54</f>
        <v>1800</v>
      </c>
      <c r="L54" s="84">
        <f>L52</f>
        <v>1800</v>
      </c>
      <c r="M54" s="84">
        <f>M52</f>
        <v>1800</v>
      </c>
      <c r="N54" s="48"/>
    </row>
    <row r="55" spans="1:19" x14ac:dyDescent="0.25">
      <c r="A55" s="45" t="str">
        <f>'Solar Net Meter Readings'!A46</f>
        <v>April</v>
      </c>
      <c r="B55" s="46">
        <f>'Solar Net Meter Readings'!B46</f>
        <v>2023</v>
      </c>
      <c r="C55" s="46">
        <f>'Solar Net Meter Readings'!C52</f>
        <v>0</v>
      </c>
      <c r="D55" s="46">
        <f>'Solar Net Meter Readings'!D52</f>
        <v>0</v>
      </c>
      <c r="E55" s="46">
        <f>C55-D55</f>
        <v>0</v>
      </c>
      <c r="F55" s="42">
        <f t="shared" ref="F55:F65" si="24">C55-C54</f>
        <v>-8500</v>
      </c>
      <c r="G55" s="26">
        <f t="shared" ref="G55:G65" si="25">D55-D54</f>
        <v>-7200</v>
      </c>
      <c r="H55" s="26">
        <f t="shared" ref="H55:H65" si="26">E55-E54</f>
        <v>-1300</v>
      </c>
      <c r="I55" s="26">
        <f>N55-H55</f>
        <v>1300</v>
      </c>
      <c r="J55" s="26">
        <f>K54</f>
        <v>1800</v>
      </c>
      <c r="K55" s="26">
        <f>J55+F55-G55</f>
        <v>500</v>
      </c>
      <c r="L55" s="22">
        <f>M54</f>
        <v>1800</v>
      </c>
      <c r="M55" s="22">
        <f>MAX(K54:K55)</f>
        <v>1800</v>
      </c>
      <c r="N55" s="29">
        <f t="shared" ref="N55:N66" si="27">M55-L55</f>
        <v>0</v>
      </c>
    </row>
    <row r="56" spans="1:19" x14ac:dyDescent="0.25">
      <c r="A56" s="45" t="str">
        <f>'Solar Net Meter Readings'!A47</f>
        <v>May</v>
      </c>
      <c r="B56" s="46">
        <f>'Solar Net Meter Readings'!B47</f>
        <v>2023</v>
      </c>
      <c r="C56" s="39">
        <f>'Solar Net Meter Readings'!C53</f>
        <v>0</v>
      </c>
      <c r="D56" s="39">
        <f>'Solar Net Meter Readings'!D53</f>
        <v>0</v>
      </c>
      <c r="E56" s="39">
        <f>C56-D56</f>
        <v>0</v>
      </c>
      <c r="F56" s="43">
        <f t="shared" si="24"/>
        <v>0</v>
      </c>
      <c r="G56" s="11">
        <f t="shared" si="25"/>
        <v>0</v>
      </c>
      <c r="H56" s="11">
        <f t="shared" si="26"/>
        <v>0</v>
      </c>
      <c r="I56" s="11">
        <f>(SUM(H55:H56)-SUM(N55:N56))*-1</f>
        <v>1300</v>
      </c>
      <c r="J56" s="26">
        <f t="shared" ref="J56:J65" si="28">K55</f>
        <v>500</v>
      </c>
      <c r="K56" s="26">
        <f t="shared" ref="K56:K65" si="29">J56+F56-G56</f>
        <v>500</v>
      </c>
      <c r="L56" s="14">
        <f t="shared" ref="L56:L66" si="30">M55</f>
        <v>1800</v>
      </c>
      <c r="M56" s="14">
        <f>MAX(K54:K56)</f>
        <v>1800</v>
      </c>
      <c r="N56" s="30">
        <f t="shared" si="27"/>
        <v>0</v>
      </c>
    </row>
    <row r="57" spans="1:19" x14ac:dyDescent="0.25">
      <c r="A57" s="45" t="str">
        <f>'Solar Net Meter Readings'!A48</f>
        <v>June</v>
      </c>
      <c r="B57" s="46">
        <f>'Solar Net Meter Readings'!B48</f>
        <v>2023</v>
      </c>
      <c r="C57" s="39">
        <f>'Solar Net Meter Readings'!C54</f>
        <v>0</v>
      </c>
      <c r="D57" s="39">
        <f>'Solar Net Meter Readings'!D54</f>
        <v>0</v>
      </c>
      <c r="E57" s="39">
        <f t="shared" ref="E57:E65" si="31">C57-D57</f>
        <v>0</v>
      </c>
      <c r="F57" s="43">
        <f t="shared" si="24"/>
        <v>0</v>
      </c>
      <c r="G57" s="11">
        <f t="shared" si="25"/>
        <v>0</v>
      </c>
      <c r="H57" s="11">
        <f t="shared" si="26"/>
        <v>0</v>
      </c>
      <c r="I57" s="11">
        <f>(SUM(H55:H57)-SUM(N55:N57))*-1</f>
        <v>1300</v>
      </c>
      <c r="J57" s="26">
        <f t="shared" si="28"/>
        <v>500</v>
      </c>
      <c r="K57" s="26">
        <f t="shared" si="29"/>
        <v>500</v>
      </c>
      <c r="L57" s="14">
        <f t="shared" si="30"/>
        <v>1800</v>
      </c>
      <c r="M57" s="14">
        <f>MAX(K54:K57)</f>
        <v>1800</v>
      </c>
      <c r="N57" s="30">
        <f t="shared" si="27"/>
        <v>0</v>
      </c>
    </row>
    <row r="58" spans="1:19" x14ac:dyDescent="0.25">
      <c r="A58" s="45" t="str">
        <f>'Solar Net Meter Readings'!A49</f>
        <v>July</v>
      </c>
      <c r="B58" s="46">
        <f>'Solar Net Meter Readings'!B49</f>
        <v>2023</v>
      </c>
      <c r="C58" s="39">
        <f>'Solar Net Meter Readings'!C55</f>
        <v>0</v>
      </c>
      <c r="D58" s="39">
        <f>'Solar Net Meter Readings'!D55</f>
        <v>0</v>
      </c>
      <c r="E58" s="39">
        <f t="shared" si="31"/>
        <v>0</v>
      </c>
      <c r="F58" s="43">
        <f t="shared" si="24"/>
        <v>0</v>
      </c>
      <c r="G58" s="11">
        <f t="shared" si="25"/>
        <v>0</v>
      </c>
      <c r="H58" s="11">
        <f t="shared" si="26"/>
        <v>0</v>
      </c>
      <c r="I58" s="11">
        <f>(SUM(H55:H58)-SUM(N55:N58))*-1</f>
        <v>1300</v>
      </c>
      <c r="J58" s="26">
        <f t="shared" si="28"/>
        <v>500</v>
      </c>
      <c r="K58" s="26">
        <f t="shared" si="29"/>
        <v>500</v>
      </c>
      <c r="L58" s="14">
        <f t="shared" si="30"/>
        <v>1800</v>
      </c>
      <c r="M58" s="14">
        <f>MAX(K54:K58)</f>
        <v>1800</v>
      </c>
      <c r="N58" s="30">
        <f t="shared" si="27"/>
        <v>0</v>
      </c>
    </row>
    <row r="59" spans="1:19" x14ac:dyDescent="0.25">
      <c r="A59" s="45" t="str">
        <f>'Solar Net Meter Readings'!A50</f>
        <v>August</v>
      </c>
      <c r="B59" s="46">
        <f>'Solar Net Meter Readings'!B50</f>
        <v>2023</v>
      </c>
      <c r="C59" s="39">
        <f>'Solar Net Meter Readings'!C56</f>
        <v>0</v>
      </c>
      <c r="D59" s="39">
        <f>'Solar Net Meter Readings'!D56</f>
        <v>0</v>
      </c>
      <c r="E59" s="39">
        <f t="shared" si="31"/>
        <v>0</v>
      </c>
      <c r="F59" s="43">
        <f t="shared" si="24"/>
        <v>0</v>
      </c>
      <c r="G59" s="11">
        <f t="shared" si="25"/>
        <v>0</v>
      </c>
      <c r="H59" s="11">
        <f t="shared" si="26"/>
        <v>0</v>
      </c>
      <c r="I59" s="11">
        <f>(SUM(H55:H59)-SUM(N55:N59))*-1</f>
        <v>1300</v>
      </c>
      <c r="J59" s="26">
        <f t="shared" si="28"/>
        <v>500</v>
      </c>
      <c r="K59" s="26">
        <f t="shared" si="29"/>
        <v>500</v>
      </c>
      <c r="L59" s="14">
        <f t="shared" si="30"/>
        <v>1800</v>
      </c>
      <c r="M59" s="14">
        <f>MAX(K54:K59)</f>
        <v>1800</v>
      </c>
      <c r="N59" s="30">
        <f t="shared" si="27"/>
        <v>0</v>
      </c>
    </row>
    <row r="60" spans="1:19" x14ac:dyDescent="0.25">
      <c r="A60" s="45" t="str">
        <f>'Solar Net Meter Readings'!A51</f>
        <v>September</v>
      </c>
      <c r="B60" s="46">
        <f>'Solar Net Meter Readings'!B51</f>
        <v>2023</v>
      </c>
      <c r="C60" s="39">
        <f>'Solar Net Meter Readings'!C57</f>
        <v>0</v>
      </c>
      <c r="D60" s="39">
        <f>'Solar Net Meter Readings'!D57</f>
        <v>0</v>
      </c>
      <c r="E60" s="39">
        <f t="shared" si="31"/>
        <v>0</v>
      </c>
      <c r="F60" s="43">
        <f t="shared" si="24"/>
        <v>0</v>
      </c>
      <c r="G60" s="11">
        <f t="shared" si="25"/>
        <v>0</v>
      </c>
      <c r="H60" s="11">
        <f t="shared" si="26"/>
        <v>0</v>
      </c>
      <c r="I60" s="11">
        <f>(SUM(H55:H60)-SUM(N55:N60))*-1</f>
        <v>1300</v>
      </c>
      <c r="J60" s="26">
        <f t="shared" si="28"/>
        <v>500</v>
      </c>
      <c r="K60" s="26">
        <f t="shared" si="29"/>
        <v>500</v>
      </c>
      <c r="L60" s="14">
        <f t="shared" si="30"/>
        <v>1800</v>
      </c>
      <c r="M60" s="14">
        <f>MAX(K54:K60)</f>
        <v>1800</v>
      </c>
      <c r="N60" s="30">
        <f t="shared" si="27"/>
        <v>0</v>
      </c>
    </row>
    <row r="61" spans="1:19" x14ac:dyDescent="0.25">
      <c r="A61" s="45" t="str">
        <f>'Solar Net Meter Readings'!A52</f>
        <v>October</v>
      </c>
      <c r="B61" s="46">
        <f>'Solar Net Meter Readings'!B52</f>
        <v>2023</v>
      </c>
      <c r="C61" s="39">
        <f>'Solar Net Meter Readings'!D58</f>
        <v>0</v>
      </c>
      <c r="D61" s="39">
        <f>'Solar Net Meter Readings'!E58</f>
        <v>0</v>
      </c>
      <c r="E61" s="39">
        <f t="shared" si="31"/>
        <v>0</v>
      </c>
      <c r="F61" s="43">
        <f t="shared" si="24"/>
        <v>0</v>
      </c>
      <c r="G61" s="11">
        <f t="shared" si="25"/>
        <v>0</v>
      </c>
      <c r="H61" s="11">
        <f t="shared" si="26"/>
        <v>0</v>
      </c>
      <c r="I61" s="11">
        <f>(SUM(H55:H61)-SUM(N55:N61))*-1</f>
        <v>1300</v>
      </c>
      <c r="J61" s="26">
        <f t="shared" si="28"/>
        <v>500</v>
      </c>
      <c r="K61" s="26">
        <f t="shared" si="29"/>
        <v>500</v>
      </c>
      <c r="L61" s="14">
        <f t="shared" si="30"/>
        <v>1800</v>
      </c>
      <c r="M61" s="14">
        <f>MAX(K54:K61)</f>
        <v>1800</v>
      </c>
      <c r="N61" s="30">
        <f t="shared" si="27"/>
        <v>0</v>
      </c>
    </row>
    <row r="62" spans="1:19" x14ac:dyDescent="0.25">
      <c r="A62" s="45" t="str">
        <f>'Solar Net Meter Readings'!A53</f>
        <v>November</v>
      </c>
      <c r="B62" s="46">
        <f>'Solar Net Meter Readings'!B53</f>
        <v>2023</v>
      </c>
      <c r="C62" s="39">
        <f>'Solar Net Meter Readings'!D59</f>
        <v>0</v>
      </c>
      <c r="D62" s="39">
        <f>'Solar Net Meter Readings'!E59</f>
        <v>0</v>
      </c>
      <c r="E62" s="39">
        <f t="shared" si="31"/>
        <v>0</v>
      </c>
      <c r="F62" s="43">
        <f t="shared" si="24"/>
        <v>0</v>
      </c>
      <c r="G62" s="11">
        <f t="shared" si="25"/>
        <v>0</v>
      </c>
      <c r="H62" s="11">
        <f t="shared" si="26"/>
        <v>0</v>
      </c>
      <c r="I62" s="11">
        <f>(SUM(H55:H62)-SUM(N55:N62))*-1</f>
        <v>1300</v>
      </c>
      <c r="J62" s="26">
        <f t="shared" si="28"/>
        <v>500</v>
      </c>
      <c r="K62" s="26">
        <f t="shared" si="29"/>
        <v>500</v>
      </c>
      <c r="L62" s="14">
        <f t="shared" si="30"/>
        <v>1800</v>
      </c>
      <c r="M62" s="14">
        <f>MAX(K54:K62)</f>
        <v>1800</v>
      </c>
      <c r="N62" s="30">
        <f t="shared" si="27"/>
        <v>0</v>
      </c>
    </row>
    <row r="63" spans="1:19" x14ac:dyDescent="0.25">
      <c r="A63" s="45" t="str">
        <f>'Solar Net Meter Readings'!A54</f>
        <v>December</v>
      </c>
      <c r="B63" s="46">
        <f>'Solar Net Meter Readings'!B54</f>
        <v>2023</v>
      </c>
      <c r="C63" s="39">
        <f>'Solar Net Meter Readings'!D60</f>
        <v>0</v>
      </c>
      <c r="D63" s="39">
        <f>'Solar Net Meter Readings'!E60</f>
        <v>0</v>
      </c>
      <c r="E63" s="39">
        <f t="shared" si="31"/>
        <v>0</v>
      </c>
      <c r="F63" s="43">
        <f t="shared" si="24"/>
        <v>0</v>
      </c>
      <c r="G63" s="11">
        <f t="shared" si="25"/>
        <v>0</v>
      </c>
      <c r="H63" s="11">
        <f t="shared" si="26"/>
        <v>0</v>
      </c>
      <c r="I63" s="11">
        <f>(SUM(H55:H63)-SUM(N55:N63))*-1</f>
        <v>1300</v>
      </c>
      <c r="J63" s="26">
        <f t="shared" si="28"/>
        <v>500</v>
      </c>
      <c r="K63" s="26">
        <f t="shared" si="29"/>
        <v>500</v>
      </c>
      <c r="L63" s="14">
        <f t="shared" si="30"/>
        <v>1800</v>
      </c>
      <c r="M63" s="14">
        <f>MAX(K54:K63)</f>
        <v>1800</v>
      </c>
      <c r="N63" s="30">
        <f t="shared" si="27"/>
        <v>0</v>
      </c>
    </row>
    <row r="64" spans="1:19" x14ac:dyDescent="0.25">
      <c r="A64" s="45" t="str">
        <f>'Solar Net Meter Readings'!A55</f>
        <v>January</v>
      </c>
      <c r="B64" s="46">
        <f>'Solar Net Meter Readings'!B55</f>
        <v>2024</v>
      </c>
      <c r="C64" s="39">
        <f>'Solar Net Meter Readings'!D61</f>
        <v>0</v>
      </c>
      <c r="D64" s="39">
        <f>'Solar Net Meter Readings'!E61</f>
        <v>0</v>
      </c>
      <c r="E64" s="39">
        <f t="shared" si="31"/>
        <v>0</v>
      </c>
      <c r="F64" s="43">
        <f t="shared" si="24"/>
        <v>0</v>
      </c>
      <c r="G64" s="11">
        <f t="shared" si="25"/>
        <v>0</v>
      </c>
      <c r="H64" s="11">
        <f t="shared" si="26"/>
        <v>0</v>
      </c>
      <c r="I64" s="11">
        <f>(SUM(H55:H64)-SUM(N55:N64))*-1</f>
        <v>1300</v>
      </c>
      <c r="J64" s="26">
        <f t="shared" si="28"/>
        <v>500</v>
      </c>
      <c r="K64" s="26">
        <f t="shared" si="29"/>
        <v>500</v>
      </c>
      <c r="L64" s="14">
        <f t="shared" si="30"/>
        <v>1800</v>
      </c>
      <c r="M64" s="14">
        <f>MAX(K54:K64)</f>
        <v>1800</v>
      </c>
      <c r="N64" s="30">
        <f t="shared" si="27"/>
        <v>0</v>
      </c>
    </row>
    <row r="65" spans="1:14" x14ac:dyDescent="0.25">
      <c r="A65" s="45" t="str">
        <f>'Solar Net Meter Readings'!A56</f>
        <v>February</v>
      </c>
      <c r="B65" s="46">
        <f>'Solar Net Meter Readings'!B56</f>
        <v>2024</v>
      </c>
      <c r="C65" s="39">
        <f>'Solar Net Meter Readings'!D62</f>
        <v>0</v>
      </c>
      <c r="D65" s="39">
        <f>'Solar Net Meter Readings'!E62</f>
        <v>0</v>
      </c>
      <c r="E65" s="39">
        <f t="shared" si="31"/>
        <v>0</v>
      </c>
      <c r="F65" s="43">
        <f t="shared" si="24"/>
        <v>0</v>
      </c>
      <c r="G65" s="11">
        <f t="shared" si="25"/>
        <v>0</v>
      </c>
      <c r="H65" s="11">
        <f t="shared" si="26"/>
        <v>0</v>
      </c>
      <c r="I65" s="11">
        <f>(SUM(H55:H65)-SUM(N55:N65))*-1</f>
        <v>1300</v>
      </c>
      <c r="J65" s="26">
        <f t="shared" si="28"/>
        <v>500</v>
      </c>
      <c r="K65" s="26">
        <f t="shared" si="29"/>
        <v>500</v>
      </c>
      <c r="L65" s="14">
        <f t="shared" si="30"/>
        <v>1800</v>
      </c>
      <c r="M65" s="14">
        <f>MAX(K54:K65)</f>
        <v>1800</v>
      </c>
      <c r="N65" s="30">
        <f t="shared" si="27"/>
        <v>0</v>
      </c>
    </row>
    <row r="66" spans="1:14" ht="15.75" thickBot="1" x14ac:dyDescent="0.3">
      <c r="A66" s="45" t="str">
        <f>'Solar Net Meter Readings'!A57</f>
        <v>March</v>
      </c>
      <c r="B66" s="46">
        <f>'Solar Net Meter Readings'!B57</f>
        <v>2024</v>
      </c>
      <c r="C66" s="41">
        <f>'Solar Net Meter Readings'!D63</f>
        <v>0</v>
      </c>
      <c r="D66" s="41">
        <f>'Solar Net Meter Readings'!E63</f>
        <v>0</v>
      </c>
      <c r="E66" s="41">
        <f>C66-D66</f>
        <v>0</v>
      </c>
      <c r="F66" s="44">
        <f>C66-C65</f>
        <v>0</v>
      </c>
      <c r="G66" s="12">
        <f>D66-D65</f>
        <v>0</v>
      </c>
      <c r="H66" s="12">
        <f>E66-E65</f>
        <v>0</v>
      </c>
      <c r="I66" s="13">
        <f>(SUM(H56:H66)-SUM(N56:N66))*-1</f>
        <v>0</v>
      </c>
      <c r="J66" s="13">
        <f>K65</f>
        <v>500</v>
      </c>
      <c r="K66" s="13">
        <f>J66+F66-G66</f>
        <v>500</v>
      </c>
      <c r="L66" s="15">
        <f t="shared" si="30"/>
        <v>1800</v>
      </c>
      <c r="M66" s="15">
        <f>MAX(K54:K66)</f>
        <v>1800</v>
      </c>
      <c r="N66" s="31">
        <f t="shared" si="27"/>
        <v>0</v>
      </c>
    </row>
    <row r="67" spans="1:14" ht="34.5" customHeight="1" x14ac:dyDescent="0.25">
      <c r="A67" s="150" t="s">
        <v>55</v>
      </c>
      <c r="B67" s="151"/>
      <c r="C67" s="151"/>
      <c r="D67" s="151"/>
      <c r="E67" s="152"/>
      <c r="F67" s="50">
        <f>SUM(F55:F66)</f>
        <v>-8500</v>
      </c>
      <c r="G67" s="50">
        <f>SUM(G55:G66)</f>
        <v>-7200</v>
      </c>
      <c r="H67" s="50">
        <f>F67-G67</f>
        <v>-1300</v>
      </c>
      <c r="I67" s="51"/>
      <c r="J67" s="51"/>
      <c r="K67" s="51"/>
      <c r="L67" s="51"/>
      <c r="M67" s="51"/>
      <c r="N67" s="50">
        <f>SUM(N55:N66)</f>
        <v>0</v>
      </c>
    </row>
  </sheetData>
  <sheetProtection algorithmName="SHA-512" hashValue="QwWEUjPcbQvDHbxRf3mJYAXqpJGmYlKNwlLTze/iyyH2sBOPNz++pnCS0r2Z454nscIH8hajz2T0PbQnbrgdmw==" saltValue="9nvhghi8D+A3vdILbxxeaA==" spinCount="100000" sheet="1" objects="1" scenarios="1" selectLockedCells="1" selectUnlockedCells="1"/>
  <mergeCells count="26">
    <mergeCell ref="P16:S20"/>
    <mergeCell ref="P30:S34"/>
    <mergeCell ref="P45:S51"/>
    <mergeCell ref="A1:N1"/>
    <mergeCell ref="A67:E67"/>
    <mergeCell ref="F26:I26"/>
    <mergeCell ref="A39:E39"/>
    <mergeCell ref="F40:I40"/>
    <mergeCell ref="A53:E53"/>
    <mergeCell ref="F54:I54"/>
    <mergeCell ref="A25:E25"/>
    <mergeCell ref="C9:E9"/>
    <mergeCell ref="F9:I9"/>
    <mergeCell ref="L9:N9"/>
    <mergeCell ref="F12:I12"/>
    <mergeCell ref="J9:K9"/>
    <mergeCell ref="H7:N7"/>
    <mergeCell ref="B2:M2"/>
    <mergeCell ref="A3:B3"/>
    <mergeCell ref="A4:B4"/>
    <mergeCell ref="A5:B5"/>
    <mergeCell ref="A6:B6"/>
    <mergeCell ref="G3:H3"/>
    <mergeCell ref="G4:H4"/>
    <mergeCell ref="G5:H5"/>
    <mergeCell ref="G6:H6"/>
  </mergeCells>
  <phoneticPr fontId="13" type="noConversion"/>
  <printOptions horizontalCentered="1"/>
  <pageMargins left="0.7" right="0.7" top="0.75" bottom="0.75" header="0.3" footer="0.3"/>
  <pageSetup paperSize="9" scale="44" orientation="portrait" r:id="rId1"/>
  <ignoredErrors>
    <ignoredError sqref="K13:K24 K27:K38 K41:K52 K55:K6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4"/>
  <sheetViews>
    <sheetView workbookViewId="0">
      <selection activeCell="C13" sqref="C13"/>
    </sheetView>
  </sheetViews>
  <sheetFormatPr defaultColWidth="8.7109375" defaultRowHeight="15" x14ac:dyDescent="0.25"/>
  <cols>
    <col min="1" max="1" width="29.42578125" style="1" customWidth="1"/>
    <col min="2" max="2" width="56.140625" style="1" customWidth="1"/>
    <col min="3" max="3" width="18.28515625" style="1" customWidth="1"/>
  </cols>
  <sheetData>
    <row r="1" spans="1:2" x14ac:dyDescent="0.25">
      <c r="A1" s="2" t="s">
        <v>0</v>
      </c>
      <c r="B1" s="3"/>
    </row>
    <row r="2" spans="1:2" ht="15" customHeight="1" x14ac:dyDescent="0.25">
      <c r="A2" s="2" t="s">
        <v>1</v>
      </c>
      <c r="B2" s="6"/>
    </row>
    <row r="3" spans="1:2" x14ac:dyDescent="0.25">
      <c r="A3" s="2" t="s">
        <v>2</v>
      </c>
      <c r="B3" s="3"/>
    </row>
    <row r="4" spans="1:2" x14ac:dyDescent="0.25">
      <c r="A4" s="2" t="s">
        <v>3</v>
      </c>
      <c r="B4" s="7"/>
    </row>
    <row r="5" spans="1:2" x14ac:dyDescent="0.25">
      <c r="A5" s="2" t="s">
        <v>4</v>
      </c>
      <c r="B5" s="7" t="s">
        <v>5</v>
      </c>
    </row>
    <row r="6" spans="1:2" x14ac:dyDescent="0.25">
      <c r="A6" s="2" t="s">
        <v>6</v>
      </c>
      <c r="B6" s="7"/>
    </row>
    <row r="7" spans="1:2" x14ac:dyDescent="0.25">
      <c r="A7" s="2" t="s">
        <v>7</v>
      </c>
      <c r="B7" s="8"/>
    </row>
    <row r="8" spans="1:2" x14ac:dyDescent="0.25">
      <c r="A8" s="2" t="s">
        <v>8</v>
      </c>
      <c r="B8" s="3"/>
    </row>
    <row r="10" spans="1:2" x14ac:dyDescent="0.25">
      <c r="A10" s="4" t="s">
        <v>9</v>
      </c>
      <c r="B10" s="5"/>
    </row>
    <row r="13" spans="1:2" ht="18.95" customHeight="1" x14ac:dyDescent="0.25">
      <c r="B13" s="9"/>
    </row>
    <row r="14" spans="1:2" ht="18" customHeight="1" x14ac:dyDescent="0.25"/>
    <row r="15" spans="1:2" ht="18.95" customHeight="1" x14ac:dyDescent="0.25"/>
    <row r="16" spans="1:2" ht="14.1" customHeight="1" x14ac:dyDescent="0.25"/>
    <row r="17" ht="14.1" customHeight="1" x14ac:dyDescent="0.25"/>
    <row r="18" ht="14.1" customHeight="1" x14ac:dyDescent="0.25"/>
    <row r="19" ht="14.1" customHeight="1" x14ac:dyDescent="0.25"/>
    <row r="20" ht="14.1" customHeight="1" x14ac:dyDescent="0.25"/>
    <row r="21" ht="14.1" customHeight="1" x14ac:dyDescent="0.25"/>
    <row r="22" ht="14.1" customHeight="1" x14ac:dyDescent="0.25"/>
    <row r="23" ht="14.1" customHeight="1" x14ac:dyDescent="0.25"/>
    <row r="24" ht="14.1" customHeight="1" x14ac:dyDescent="0.25"/>
    <row r="25" ht="14.1" customHeight="1" x14ac:dyDescent="0.25"/>
    <row r="26" ht="14.1" customHeight="1" x14ac:dyDescent="0.25"/>
    <row r="27" ht="14.1" customHeight="1" x14ac:dyDescent="0.25"/>
    <row r="28" ht="14.1" customHeight="1" x14ac:dyDescent="0.25"/>
    <row r="29" ht="14.1" customHeight="1" x14ac:dyDescent="0.25"/>
    <row r="30" ht="14.1" customHeight="1" x14ac:dyDescent="0.25"/>
    <row r="31" ht="14.1" customHeight="1" x14ac:dyDescent="0.25"/>
    <row r="32" ht="14.1" customHeight="1" x14ac:dyDescent="0.25"/>
    <row r="33" ht="14.1" customHeight="1" x14ac:dyDescent="0.25"/>
    <row r="34" ht="14.1" customHeight="1" x14ac:dyDescent="0.25"/>
  </sheetData>
  <printOptions horizontalCentered="1"/>
  <pageMargins left="0.7" right="0.7" top="0.75" bottom="0.75" header="0.3" footer="0.3"/>
  <pageSetup orientation="portrait" horizontalDpi="65533"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Print Out Field Staff</vt:lpstr>
      <vt:lpstr>Solar Net Meter Readings</vt:lpstr>
      <vt:lpstr>MeterRead Sheet 1ph &amp; 3ph</vt:lpstr>
      <vt:lpstr>XDO_METADATA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dexter</dc:creator>
  <cp:lastModifiedBy>Junaid Akhtar</cp:lastModifiedBy>
  <dcterms:created xsi:type="dcterms:W3CDTF">2012-11-07T13:50:26Z</dcterms:created>
  <dcterms:modified xsi:type="dcterms:W3CDTF">2021-06-26T15:27:31Z</dcterms:modified>
</cp:coreProperties>
</file>